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íjmy" sheetId="1" r:id="rId1"/>
    <sheet name="Výdavky" sheetId="2" r:id="rId2"/>
    <sheet name="Hárok1" sheetId="3" r:id="rId3"/>
  </sheets>
  <definedNames>
    <definedName name="_xlnm.Print_Titles" localSheetId="1">'Výdavky'!$2:$3</definedName>
    <definedName name="_xlnm.Print_Area" localSheetId="0">'Príjmy'!$A$1:$F$74</definedName>
    <definedName name="_xlnm.Print_Area" localSheetId="1">'Výdavky'!$A$1:$G$403</definedName>
  </definedNames>
  <calcPr fullCalcOnLoad="1"/>
</workbook>
</file>

<file path=xl/sharedStrings.xml><?xml version="1.0" encoding="utf-8"?>
<sst xmlns="http://schemas.openxmlformats.org/spreadsheetml/2006/main" count="705" uniqueCount="390">
  <si>
    <t>Názov</t>
  </si>
  <si>
    <t>Daň z príjmov fyzických osôb</t>
  </si>
  <si>
    <t>Správne poplatky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</si>
  <si>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</si>
  <si>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</si>
  <si>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</si>
  <si>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</si>
  <si>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</si>
  <si>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</si>
  <si>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</si>
  <si>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</si>
  <si>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</si>
  <si>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</si>
  <si>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</si>
  <si>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</si>
  <si>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</si>
  <si>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</si>
  <si>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</si>
  <si>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</si>
  <si>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</si>
  <si>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</si>
  <si>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</si>
  <si>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</si>
  <si>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</si>
  <si>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</si>
  <si>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</si>
  <si>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</si>
  <si>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</si>
  <si>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</si>
  <si>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</si>
  <si>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</si>
  <si>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</si>
  <si>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</si>
  <si>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</si>
  <si>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</si>
  <si>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</si>
  <si>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</si>
  <si>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</si>
  <si>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</si>
  <si>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</si>
  <si>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</si>
  <si>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</si>
  <si>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</si>
  <si>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</si>
  <si>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</si>
  <si>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</si>
  <si>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</si>
  <si>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</si>
  <si>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</si>
  <si>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</si>
  <si>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</si>
  <si>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</si>
  <si>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</si>
  <si>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</si>
  <si>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</si>
  <si>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</si>
  <si>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</si>
  <si>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</si>
  <si>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</si>
  <si>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</si>
  <si>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</si>
  <si>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</si>
  <si>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</si>
  <si>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</si>
  <si>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</si>
  <si>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3.6.</t>
  </si>
  <si>
    <t>Príprava projektov</t>
  </si>
  <si>
    <t>3.7.</t>
  </si>
  <si>
    <t>01.6.0.</t>
  </si>
  <si>
    <t>Odmeny pomoc.prac.silám</t>
  </si>
  <si>
    <t>Tovary a služby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</si>
  <si>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</si>
  <si>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</si>
  <si>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</si>
  <si>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</si>
  <si>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</si>
  <si>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</si>
  <si>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</si>
  <si>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</si>
  <si>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</si>
  <si>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</si>
  <si>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</si>
  <si>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</si>
  <si>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</si>
  <si>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</si>
  <si>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</si>
  <si>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</si>
  <si>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</si>
  <si>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</si>
  <si>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</si>
  <si>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</si>
  <si>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</si>
  <si>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</si>
  <si>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</si>
  <si>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</si>
  <si>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</si>
  <si>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</si>
  <si>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</si>
  <si>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</si>
  <si>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</si>
  <si>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</si>
  <si>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</si>
  <si>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</si>
  <si>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</si>
  <si>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</si>
  <si>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</si>
  <si>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</si>
  <si>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</si>
  <si>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</si>
  <si>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</si>
  <si>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</si>
  <si>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</si>
  <si>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</si>
  <si>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</si>
  <si>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</si>
  <si>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</si>
  <si>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</si>
  <si>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</si>
  <si>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</si>
  <si>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</si>
  <si>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</si>
  <si>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</si>
  <si>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09.1.2.</t>
  </si>
  <si>
    <t>9.4.3.</t>
  </si>
  <si>
    <t>Centrum voľného času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</si>
  <si>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</si>
  <si>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</si>
  <si>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</si>
  <si>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</si>
  <si>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</si>
  <si>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</si>
  <si>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</si>
  <si>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</si>
  <si>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</si>
  <si>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</si>
  <si>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</si>
  <si>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</si>
  <si>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</si>
  <si>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</si>
  <si>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</si>
  <si>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</si>
  <si>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</si>
  <si>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</si>
  <si>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</si>
  <si>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</si>
  <si>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</si>
  <si>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</si>
  <si>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</si>
  <si>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</si>
  <si>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</si>
  <si>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</si>
  <si>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</si>
  <si>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</si>
  <si>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</si>
  <si>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</si>
  <si>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</si>
  <si>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</si>
  <si>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</si>
  <si>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</si>
  <si>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</si>
  <si>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</si>
  <si>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</si>
  <si>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</si>
  <si>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</si>
  <si>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</si>
  <si>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</si>
  <si>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</si>
  <si>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</si>
  <si>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</si>
  <si>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</si>
  <si>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</si>
  <si>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</si>
  <si>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</si>
  <si>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</si>
  <si>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</si>
  <si>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</si>
  <si>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</si>
  <si>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</si>
  <si>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>13.3.</t>
  </si>
  <si>
    <t>Kluby dôchodcov</t>
  </si>
  <si>
    <t>13.4.</t>
  </si>
  <si>
    <t>Sociálna pomoc deťom</t>
  </si>
  <si>
    <t>13.5.</t>
  </si>
  <si>
    <t>13.6.</t>
  </si>
  <si>
    <t>Dávky v hmotnej núdzi</t>
  </si>
  <si>
    <t>13.7.</t>
  </si>
  <si>
    <t xml:space="preserve">14. </t>
  </si>
  <si>
    <t>Administratíva</t>
  </si>
  <si>
    <t>14.1.</t>
  </si>
  <si>
    <t>Verejná správa</t>
  </si>
  <si>
    <t>14.3.</t>
  </si>
  <si>
    <t>Poplatky za vedenie účtov</t>
  </si>
  <si>
    <t>Výdavky spolu</t>
  </si>
  <si>
    <t>Vlastné príjmy CVČ</t>
  </si>
  <si>
    <t>Pokuty</t>
  </si>
  <si>
    <t>12.12.</t>
  </si>
  <si>
    <t>Úroky z bankových úverov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</si>
  <si>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</si>
  <si>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</si>
  <si>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</si>
  <si>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</si>
  <si>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</si>
  <si>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</si>
  <si>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</si>
  <si>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</si>
  <si>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Dotácia - register adries</t>
  </si>
  <si>
    <t>4.2.2.</t>
  </si>
  <si>
    <t>Register adries - št. dotácia</t>
  </si>
  <si>
    <t>Propagácia,  web.stránka mesta</t>
  </si>
  <si>
    <t>2.1.2.</t>
  </si>
  <si>
    <t>Vydanie publ.o meste a iné propag.materiály</t>
  </si>
  <si>
    <t>Kultúrna činnosť</t>
  </si>
  <si>
    <t xml:space="preserve">Podpora miestnej zamestnanosti </t>
  </si>
  <si>
    <t>12.9.</t>
  </si>
  <si>
    <t>Projekt - Ihrisko</t>
  </si>
  <si>
    <t>1.2.</t>
  </si>
  <si>
    <t>Plánovacie dokumenty</t>
  </si>
  <si>
    <t>13.8.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</si>
  <si>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</si>
  <si>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</si>
  <si>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</si>
  <si>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</si>
  <si>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</si>
  <si>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9.1.3.</t>
  </si>
  <si>
    <t>MŠ - realizácia projektu</t>
  </si>
  <si>
    <t>Dotácia od iných obcí pre SSÚ</t>
  </si>
  <si>
    <t>Príjem z podnikania</t>
  </si>
  <si>
    <t>Zabezpečenie  volieb</t>
  </si>
  <si>
    <t>Terénna sociálna práca - projekt</t>
  </si>
  <si>
    <t>Zar. pre seniorov a súvisiace služby</t>
  </si>
  <si>
    <t>Rozvoj  mesta - inde nedefinovaný</t>
  </si>
  <si>
    <t>Kultúrne podujatia mesta</t>
  </si>
  <si>
    <t>pol.</t>
  </si>
  <si>
    <t xml:space="preserve">Poplatok za komunálne odpady </t>
  </si>
  <si>
    <t>Predaj výrobkov, sl. a ostatný príjem</t>
  </si>
  <si>
    <t>Dotácia - dopravné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</si>
  <si>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</si>
  <si>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</si>
  <si>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</si>
  <si>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</si>
  <si>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Prevod prostr. z rezervného fondu</t>
  </si>
  <si>
    <t>Predaj výrobkov, služieb.-odd. kultúry</t>
  </si>
  <si>
    <t>Dotácia - staveb. činnosť - SSÚ</t>
  </si>
  <si>
    <t>Dotácia - ďalšie účel. dotácia</t>
  </si>
  <si>
    <t>Št. dot. na stravovanie</t>
  </si>
  <si>
    <t>Dotácia na podporu zamestn.-50j</t>
  </si>
  <si>
    <t xml:space="preserve">Dobropisy, vratky                                     </t>
  </si>
  <si>
    <t>Ihrisko/Cultplay - inv. Dotácia</t>
  </si>
  <si>
    <t>Geodetické práce a iné služby</t>
  </si>
  <si>
    <t>KTV - príprava programov</t>
  </si>
  <si>
    <t>Údržba mestského rozhlasu</t>
  </si>
  <si>
    <t>Vydanie publikácií a propag. mat.</t>
  </si>
  <si>
    <t>Úroky z úverov ŠFRB a env.fond</t>
  </si>
  <si>
    <t>Dotácia neinv. - projekt ihrisko Cultplay</t>
  </si>
  <si>
    <t>9.2.1.</t>
  </si>
  <si>
    <t>9.4.1.</t>
  </si>
  <si>
    <t>9.5.1.</t>
  </si>
  <si>
    <t>Dotácie pre žiakov</t>
  </si>
  <si>
    <t>9.2.2.</t>
  </si>
  <si>
    <t>9.4.2.</t>
  </si>
  <si>
    <t>9.5.2.</t>
  </si>
  <si>
    <t>9.1.2.</t>
  </si>
  <si>
    <t xml:space="preserve">     - doprava žiakov-ZŠsMŠÁF</t>
  </si>
  <si>
    <t xml:space="preserve">      - šk. potreby - ZŠsMŠÁF</t>
  </si>
  <si>
    <t>9.3.</t>
  </si>
  <si>
    <t>Základná umelecká škola</t>
  </si>
  <si>
    <t>9.1.1.</t>
  </si>
  <si>
    <t>9.5.3.</t>
  </si>
  <si>
    <t>Školská jedáleň pri MŠ</t>
  </si>
  <si>
    <t>Smerný územný plán - inv.</t>
  </si>
  <si>
    <t>Projektové dokumentácie</t>
  </si>
  <si>
    <t>Rekonštrukcia budovy</t>
  </si>
  <si>
    <t>09.1.1.</t>
  </si>
  <si>
    <t>Rekonštrukcia MŠ pri ZŠ</t>
  </si>
  <si>
    <t>Osadenie nových vodomerov</t>
  </si>
  <si>
    <t>Splátky bankových úverov</t>
  </si>
  <si>
    <t>Splátky úverov ŠFRB a env.fond</t>
  </si>
  <si>
    <t>Daň z nehnuteľností</t>
  </si>
  <si>
    <t>Ostatné miestne dane</t>
  </si>
  <si>
    <t>Príjem z prenájmu</t>
  </si>
  <si>
    <t>ZŠsMŠ ÁF s VJM</t>
  </si>
  <si>
    <t>Č. progr.</t>
  </si>
  <si>
    <t>12.14.</t>
  </si>
  <si>
    <t>Ochrana - COVID 19</t>
  </si>
  <si>
    <t>02.2.0.</t>
  </si>
  <si>
    <t>Použitie rodinných prídavkov, soc. dávky</t>
  </si>
  <si>
    <t>9.2.5.</t>
  </si>
  <si>
    <t>Rekonštrukcia ZpS Smaragd</t>
  </si>
  <si>
    <t>Príjem úverov</t>
  </si>
  <si>
    <t>Bežné trasfery</t>
  </si>
  <si>
    <t>Dotácia - voľby / sčítanie</t>
  </si>
  <si>
    <t>Dotácia - asistent učiteľa</t>
  </si>
  <si>
    <t>Refundácia výd. - COVID19</t>
  </si>
  <si>
    <t xml:space="preserve">Dotácia - Geotermál - neinvest. </t>
  </si>
  <si>
    <t>Rekonštrukcia miestnej komunikácie</t>
  </si>
  <si>
    <t>Výstavba multifunk. haly</t>
  </si>
  <si>
    <t>Inv. dotácia na využitie geoterám. en.</t>
  </si>
  <si>
    <t>Inv. dot. na vybudovanie multif. haly</t>
  </si>
  <si>
    <t>Realizácia inv. projektu</t>
  </si>
  <si>
    <t>Reprezentačné výdavky</t>
  </si>
  <si>
    <t>Digitálne zastupiteľstvo, ost.výd.</t>
  </si>
  <si>
    <t>Vydáv. mestských novín</t>
  </si>
  <si>
    <t>MŠK prevádzka - dotácia</t>
  </si>
  <si>
    <t>Dotácia - odídenci Ukrajina</t>
  </si>
  <si>
    <t>Dot. na rekonštrukciu chodníkov MAS</t>
  </si>
  <si>
    <t xml:space="preserve">Dot. na rekonštrukciu soc. zar. Smaragd </t>
  </si>
  <si>
    <t>Geotermál, rekonštr. budovy, prevádz. prístr.</t>
  </si>
  <si>
    <t>Rozšírenie kamerového systému</t>
  </si>
  <si>
    <t>9.1.</t>
  </si>
  <si>
    <t>Materské školy</t>
  </si>
  <si>
    <t>Materská škola Nový diel</t>
  </si>
  <si>
    <t>Dotácia mesta pre MŠ</t>
  </si>
  <si>
    <t>Št. dotácia pre MŠ</t>
  </si>
  <si>
    <t>MŠ pri ZŠsMŠ ÁFsVJM</t>
  </si>
  <si>
    <t>Št. dotácia pre MŠ pri ZŠ</t>
  </si>
  <si>
    <t>9.2.</t>
  </si>
  <si>
    <t>Základné školy</t>
  </si>
  <si>
    <t>Zákl.škola,Nám.Konkolyho</t>
  </si>
  <si>
    <t>Dotácia mesta, spolufin. projektov</t>
  </si>
  <si>
    <t>Št. dotácia pre ZŠ slov.</t>
  </si>
  <si>
    <t>Dot., granty, EU projekty</t>
  </si>
  <si>
    <t xml:space="preserve">Dotácia mesta </t>
  </si>
  <si>
    <t>Št. dotácia pre ZŠsMŠÁF</t>
  </si>
  <si>
    <t xml:space="preserve">Ďalšie dotácie, granty </t>
  </si>
  <si>
    <t xml:space="preserve">Dotácia mesta pre ZUŠ </t>
  </si>
  <si>
    <t>9.4.</t>
  </si>
  <si>
    <t>Voľnočasové aktivity</t>
  </si>
  <si>
    <t>Šk. klub pri ZŠ Nám. Konk.</t>
  </si>
  <si>
    <t>Dotácia na odchodné</t>
  </si>
  <si>
    <t>Šk. klub pri ZŠsMŠ ÁF</t>
  </si>
  <si>
    <t>9.5.</t>
  </si>
  <si>
    <t>Školské jedálne</t>
  </si>
  <si>
    <t>Šk. jedálen pri ZŠ slov.</t>
  </si>
  <si>
    <t>Štátna dot.na stravovanie</t>
  </si>
  <si>
    <t>Šk. jedáleň pri ZŠsMŠ ÁF</t>
  </si>
  <si>
    <t xml:space="preserve">     - doprava žiakov - ZŠ slov</t>
  </si>
  <si>
    <t xml:space="preserve">     - šk. potreby - ZŠ slov.</t>
  </si>
  <si>
    <t>Dotácia mesta</t>
  </si>
  <si>
    <t>Št. dotácia - pren. kompetencie</t>
  </si>
  <si>
    <t>Rozpočet</t>
  </si>
  <si>
    <t>rozpočtu</t>
  </si>
  <si>
    <t>Vl. príjmy ZPS SMARAGD</t>
  </si>
  <si>
    <t>Vlastné príjmy MŠ</t>
  </si>
  <si>
    <t>Vlastné príjmy ZŠ slov.</t>
  </si>
  <si>
    <t>Vlastné príjmy ZŠsMŠ ÁF</t>
  </si>
  <si>
    <t>Vlastné príjmy, granty ZUŠ</t>
  </si>
  <si>
    <t>Použitie vl. príjmov, dot., granty</t>
  </si>
  <si>
    <t>Použitie vl. príjmov</t>
  </si>
  <si>
    <t xml:space="preserve">Použitie vl. prostr. </t>
  </si>
  <si>
    <t xml:space="preserve">ZŠsMŠ ÁF: EU projekt - asistent učiteľa </t>
  </si>
  <si>
    <t>Použitie poskyt. dotácie-EU,ŠR</t>
  </si>
  <si>
    <t>Použitie vl. prostr. - ZUŠ, granty</t>
  </si>
  <si>
    <t>Vlastné príjmy školy</t>
  </si>
  <si>
    <t xml:space="preserve">Použitie vl. príjmov </t>
  </si>
  <si>
    <t>údaje v €</t>
  </si>
  <si>
    <t>Príjmy</t>
  </si>
  <si>
    <t>Výdavky</t>
  </si>
  <si>
    <t>Náhrada za výrub drevín</t>
  </si>
  <si>
    <t>Príjem z predaja pozemkov</t>
  </si>
  <si>
    <t>Granty, sponzorské - oddelenie kultúry</t>
  </si>
  <si>
    <t>Dotácia - občianska poriad. Služba</t>
  </si>
  <si>
    <t xml:space="preserve">Dotácia - Fast care - odídenci </t>
  </si>
  <si>
    <t>Dotácia - ZPS SMARAGD - stab. príspevok</t>
  </si>
  <si>
    <t>Prevod prostr. z minulého roka</t>
  </si>
  <si>
    <t>Zapojenie zisku z podnikania</t>
  </si>
  <si>
    <t>Odkúpenie nehnuteľností</t>
  </si>
  <si>
    <t>Nákup pozemkov</t>
  </si>
  <si>
    <t>Prevod prostriedkov z min. rokov</t>
  </si>
  <si>
    <t>Výstavba MŠP ZŠ Konkolyho Thege</t>
  </si>
  <si>
    <t>Štátna dot. na stravovanie</t>
  </si>
  <si>
    <t>10.2.</t>
  </si>
  <si>
    <t>Športová činnosť v areáli ĽP</t>
  </si>
  <si>
    <t>Všeobecný materiál</t>
  </si>
  <si>
    <t>Prac. odev, obuv</t>
  </si>
  <si>
    <t>11.3.</t>
  </si>
  <si>
    <t>Kronika mesta</t>
  </si>
  <si>
    <t>Odovody do fondov</t>
  </si>
  <si>
    <t>Dohody o vyk. Práce</t>
  </si>
  <si>
    <t>Investičné výd. nákup plošiny</t>
  </si>
  <si>
    <t>Vrátenie nepoužitej dotácie</t>
  </si>
  <si>
    <t>Prevod prostriedkov z min. roka</t>
  </si>
  <si>
    <t>Investičné výdavky</t>
  </si>
  <si>
    <t>Prevod prostriedkov z min.rokov</t>
  </si>
  <si>
    <t>Vratky za projekt</t>
  </si>
  <si>
    <t>Real. komunit. plánu a humanitárna pomoc</t>
  </si>
  <si>
    <t>Úprava</t>
  </si>
  <si>
    <t xml:space="preserve">     I. zmena rozpočtu mesta na rok 2023</t>
  </si>
  <si>
    <t xml:space="preserve">Rozp. </t>
  </si>
  <si>
    <t>po úprave</t>
  </si>
  <si>
    <t>Mesto Hurbanovo, Komárňanská 91, 947 01 Hurbanovo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</si>
</sst>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000\ 00"/>
    <numFmt numFmtId="183" formatCode="0.000"/>
    <numFmt numFmtId="184" formatCode="0.0"/>
    <numFmt numFmtId="185" formatCode="[$-41B]dddd\,\ d\.\ mmmm\ yyyy"/>
    <numFmt numFmtId="186" formatCode="#,##0.0"/>
  </numFmts>
  <fonts count="55">
    <font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5" fontId="20" fillId="0" borderId="0" applyFont="0" applyFill="0" applyBorder="0" applyAlignment="0" applyProtection="0"/>
    <xf numFmtId="0" fontId="42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8" applyNumberFormat="0" applyAlignment="0" applyProtection="0"/>
    <xf numFmtId="0" fontId="51" fillId="2" borderId="8" applyNumberFormat="0" applyAlignment="0" applyProtection="0"/>
    <xf numFmtId="0" fontId="52" fillId="2" borderId="9" applyNumberFormat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1" fillId="1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3" fontId="1" fillId="0" borderId="0" xfId="33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3" fillId="0" borderId="0" xfId="33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7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0" fontId="3" fillId="0" borderId="0" xfId="53" applyFont="1" applyFill="1" applyBorder="1">
      <alignment/>
      <protection/>
    </xf>
    <xf numFmtId="1" fontId="11" fillId="0" borderId="0" xfId="53" applyNumberFormat="1" applyFont="1" applyFill="1" applyBorder="1">
      <alignment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3" fillId="0" borderId="0" xfId="33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33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33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>
      <alignment/>
    </xf>
    <xf numFmtId="3" fontId="3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3" fontId="3" fillId="0" borderId="0" xfId="53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3" fillId="0" borderId="0" xfId="51" applyNumberFormat="1" applyFont="1" applyFill="1" applyBorder="1">
      <alignment/>
      <protection/>
    </xf>
    <xf numFmtId="3" fontId="3" fillId="0" borderId="0" xfId="53" applyNumberFormat="1" applyFont="1" applyFill="1" applyBorder="1" applyAlignment="1">
      <alignment horizontal="right"/>
      <protection/>
    </xf>
    <xf numFmtId="0" fontId="16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3" fillId="0" borderId="0" xfId="51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2" fontId="17" fillId="0" borderId="0" xfId="0" applyNumberFormat="1" applyFont="1" applyFill="1" applyBorder="1" applyAlignment="1">
      <alignment horizontal="left"/>
    </xf>
    <xf numFmtId="49" fontId="1" fillId="16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1" fillId="16" borderId="10" xfId="0" applyNumberFormat="1" applyFont="1" applyFill="1" applyBorder="1" applyAlignment="1">
      <alignment horizontal="right"/>
    </xf>
    <xf numFmtId="3" fontId="1" fillId="27" borderId="10" xfId="0" applyNumberFormat="1" applyFont="1" applyFill="1" applyBorder="1" applyAlignment="1">
      <alignment/>
    </xf>
    <xf numFmtId="3" fontId="1" fillId="16" borderId="10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0" fontId="1" fillId="16" borderId="13" xfId="0" applyFont="1" applyFill="1" applyBorder="1" applyAlignment="1">
      <alignment/>
    </xf>
    <xf numFmtId="3" fontId="1" fillId="16" borderId="13" xfId="0" applyNumberFormat="1" applyFont="1" applyFill="1" applyBorder="1" applyAlignment="1">
      <alignment horizontal="right"/>
    </xf>
    <xf numFmtId="0" fontId="1" fillId="16" borderId="14" xfId="0" applyFont="1" applyFill="1" applyBorder="1" applyAlignment="1">
      <alignment/>
    </xf>
    <xf numFmtId="0" fontId="1" fillId="16" borderId="15" xfId="0" applyFont="1" applyFill="1" applyBorder="1" applyAlignment="1">
      <alignment/>
    </xf>
    <xf numFmtId="3" fontId="1" fillId="16" borderId="15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28" borderId="10" xfId="0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28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16" borderId="10" xfId="33" applyNumberFormat="1" applyFont="1" applyFill="1" applyBorder="1" applyAlignment="1" applyProtection="1">
      <alignment horizontal="right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53" applyNumberFormat="1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4" fillId="29" borderId="0" xfId="0" applyFont="1" applyFill="1" applyAlignment="1">
      <alignment/>
    </xf>
    <xf numFmtId="0" fontId="8" fillId="30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Čiarka 4" xfId="37"/>
    <cellStyle name="Dobrá" xfId="38"/>
    <cellStyle name="Excel_BuiltIn_Dobrá" xfId="39"/>
    <cellStyle name="Excel_BuiltIn_Zlá" xfId="40"/>
    <cellStyle name="Hyperlink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ov" xfId="49"/>
    <cellStyle name="Neutrálna" xfId="50"/>
    <cellStyle name="Normálna 2" xfId="51"/>
    <cellStyle name="Normálna 3" xfId="52"/>
    <cellStyle name="Normálna 4" xfId="53"/>
    <cellStyle name="Normálna 5" xfId="54"/>
    <cellStyle name="Normálna 6" xfId="55"/>
    <cellStyle name="Percent" xfId="56"/>
    <cellStyle name="Percentá 2" xfId="57"/>
    <cellStyle name="Percentá 2 2" xfId="58"/>
    <cellStyle name="Followed Hyperlink" xfId="59"/>
    <cellStyle name="Poznámka" xfId="60"/>
    <cellStyle name="Prepojená bunka" xfId="61"/>
    <cellStyle name="Spolu" xfId="62"/>
    <cellStyle name="Text upozornenia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4"/>
  <sheetViews>
    <sheetView tabSelected="1" view="pageBreakPreview" zoomScaleNormal="120" zoomScaleSheetLayoutView="100" workbookViewId="0" topLeftCell="A1">
      <selection activeCell="C6" sqref="C6"/>
    </sheetView>
  </sheetViews>
  <sheetFormatPr defaultColWidth="9.140625" defaultRowHeight="12.75"/>
  <cols>
    <col min="1" max="1" width="5.28125" style="43" customWidth="1"/>
    <col min="3" max="3" width="30.8515625" style="0" customWidth="1"/>
    <col min="4" max="4" width="11.28125" style="0" customWidth="1"/>
    <col min="5" max="5" width="12.00390625" style="0" customWidth="1"/>
    <col min="6" max="6" width="12.421875" style="0" customWidth="1"/>
    <col min="7" max="7" width="9.140625" style="58" customWidth="1"/>
    <col min="8" max="8" width="9.8515625" style="44" customWidth="1"/>
    <col min="9" max="9" width="10.00390625" style="44" customWidth="1"/>
    <col min="10" max="16" width="9.140625" style="44" customWidth="1"/>
    <col min="17" max="17" width="10.421875" style="44" customWidth="1"/>
    <col min="18" max="18" width="10.28125" style="44" customWidth="1"/>
    <col min="19" max="29" width="9.140625" style="44" customWidth="1"/>
    <col min="30" max="16384" width="9.140625" style="43" customWidth="1"/>
  </cols>
  <sheetData>
    <row r="1" ht="18">
      <c r="B1" s="158" t="s">
        <v>389</v>
      </c>
    </row>
    <row r="3" spans="2:21" ht="21.75" customHeight="1">
      <c r="B3" s="79" t="s">
        <v>386</v>
      </c>
      <c r="G3" s="77"/>
      <c r="P3" s="45"/>
      <c r="Q3" s="46"/>
      <c r="R3" s="47"/>
      <c r="S3" s="46"/>
      <c r="T3" s="46"/>
      <c r="U3" s="46"/>
    </row>
    <row r="4" spans="2:21" ht="19.5" customHeight="1">
      <c r="B4" s="43"/>
      <c r="P4" s="48"/>
      <c r="Q4" s="50"/>
      <c r="R4" s="46"/>
      <c r="S4" s="46"/>
      <c r="T4" s="46"/>
      <c r="U4" s="46"/>
    </row>
    <row r="5" spans="2:16" ht="13.5" thickBot="1">
      <c r="B5" s="152" t="s">
        <v>355</v>
      </c>
      <c r="F5" s="151" t="s">
        <v>354</v>
      </c>
      <c r="P5" s="60"/>
    </row>
    <row r="6" spans="2:15" ht="12.75">
      <c r="B6" s="147" t="s">
        <v>17</v>
      </c>
      <c r="C6" s="148" t="s">
        <v>0</v>
      </c>
      <c r="D6" s="131" t="s">
        <v>339</v>
      </c>
      <c r="E6" s="131" t="s">
        <v>385</v>
      </c>
      <c r="F6" s="132" t="s">
        <v>387</v>
      </c>
      <c r="O6" s="60"/>
    </row>
    <row r="7" spans="2:21" ht="13.5" thickBot="1">
      <c r="B7" s="149" t="s">
        <v>232</v>
      </c>
      <c r="C7" s="150"/>
      <c r="D7" s="136">
        <v>2023</v>
      </c>
      <c r="E7" s="136" t="s">
        <v>340</v>
      </c>
      <c r="F7" s="137" t="s">
        <v>388</v>
      </c>
      <c r="O7" s="51"/>
      <c r="P7" s="51"/>
      <c r="Q7" s="40"/>
      <c r="R7" s="40"/>
      <c r="S7" s="46"/>
      <c r="T7" s="41"/>
      <c r="U7" s="42"/>
    </row>
    <row r="8" spans="2:21" ht="12.75">
      <c r="B8" s="145">
        <v>110</v>
      </c>
      <c r="C8" s="145" t="s">
        <v>1</v>
      </c>
      <c r="D8" s="146">
        <v>3507000</v>
      </c>
      <c r="E8" s="146">
        <v>8000</v>
      </c>
      <c r="F8" s="146">
        <f>D8+E8</f>
        <v>3515000</v>
      </c>
      <c r="O8" s="46"/>
      <c r="P8" s="46"/>
      <c r="Q8" s="41"/>
      <c r="R8" s="41"/>
      <c r="S8" s="46"/>
      <c r="T8" s="41"/>
      <c r="U8" s="42"/>
    </row>
    <row r="9" spans="2:21" ht="12.75">
      <c r="B9" s="71">
        <v>120</v>
      </c>
      <c r="C9" s="71" t="s">
        <v>277</v>
      </c>
      <c r="D9" s="68">
        <f>569000+5000</f>
        <v>574000</v>
      </c>
      <c r="E9" s="68"/>
      <c r="F9" s="146">
        <f>D9+E9</f>
        <v>574000</v>
      </c>
      <c r="O9" s="46"/>
      <c r="P9" s="46"/>
      <c r="Q9" s="47"/>
      <c r="R9" s="47"/>
      <c r="S9" s="46"/>
      <c r="T9" s="49"/>
      <c r="U9" s="49"/>
    </row>
    <row r="10" spans="2:21" ht="12.75">
      <c r="B10" s="71">
        <v>130</v>
      </c>
      <c r="C10" s="71" t="s">
        <v>278</v>
      </c>
      <c r="D10" s="68">
        <v>12750</v>
      </c>
      <c r="E10" s="68"/>
      <c r="F10" s="146">
        <f>D10+E10</f>
        <v>12750</v>
      </c>
      <c r="O10" s="46"/>
      <c r="P10" s="46"/>
      <c r="Q10" s="47"/>
      <c r="R10" s="47"/>
      <c r="S10" s="46"/>
      <c r="T10" s="49"/>
      <c r="U10" s="49"/>
    </row>
    <row r="11" spans="2:21" ht="12.75">
      <c r="B11" s="71">
        <v>130</v>
      </c>
      <c r="C11" s="71" t="s">
        <v>233</v>
      </c>
      <c r="D11" s="68">
        <v>235000</v>
      </c>
      <c r="E11" s="68"/>
      <c r="F11" s="146">
        <f>D11+E11</f>
        <v>235000</v>
      </c>
      <c r="O11" s="46"/>
      <c r="P11" s="46"/>
      <c r="Q11" s="47"/>
      <c r="R11" s="47"/>
      <c r="S11" s="46"/>
      <c r="T11" s="49"/>
      <c r="U11" s="49"/>
    </row>
    <row r="12" spans="2:21" ht="12.75">
      <c r="B12" s="71"/>
      <c r="C12" s="71"/>
      <c r="D12" s="68"/>
      <c r="E12" s="68"/>
      <c r="F12" s="68"/>
      <c r="O12" s="46"/>
      <c r="P12" s="46"/>
      <c r="Q12" s="47"/>
      <c r="R12" s="47"/>
      <c r="S12" s="46"/>
      <c r="T12" s="49"/>
      <c r="U12" s="49"/>
    </row>
    <row r="13" spans="2:21" ht="12.75">
      <c r="B13" s="71">
        <v>210</v>
      </c>
      <c r="C13" s="71" t="s">
        <v>226</v>
      </c>
      <c r="D13" s="68">
        <v>182000</v>
      </c>
      <c r="E13" s="68"/>
      <c r="F13" s="68">
        <f>D13+E13</f>
        <v>182000</v>
      </c>
      <c r="O13" s="46"/>
      <c r="P13" s="46"/>
      <c r="Q13" s="47"/>
      <c r="R13" s="47"/>
      <c r="S13" s="46"/>
      <c r="T13" s="49"/>
      <c r="U13" s="49"/>
    </row>
    <row r="14" spans="2:21" ht="12.75">
      <c r="B14" s="71">
        <v>210</v>
      </c>
      <c r="C14" s="71" t="s">
        <v>279</v>
      </c>
      <c r="D14" s="68">
        <v>286500</v>
      </c>
      <c r="E14" s="68"/>
      <c r="F14" s="68">
        <f aca="true" t="shared" si="0" ref="F14:F29">D14+E14</f>
        <v>286500</v>
      </c>
      <c r="O14" s="46"/>
      <c r="P14" s="46"/>
      <c r="Q14" s="47"/>
      <c r="R14" s="47"/>
      <c r="S14" s="46"/>
      <c r="T14" s="49"/>
      <c r="U14" s="49"/>
    </row>
    <row r="15" spans="2:21" ht="12.75">
      <c r="B15" s="71">
        <v>220</v>
      </c>
      <c r="C15" s="71" t="s">
        <v>2</v>
      </c>
      <c r="D15" s="68">
        <v>26000</v>
      </c>
      <c r="E15" s="154">
        <v>3000</v>
      </c>
      <c r="F15" s="68">
        <f t="shared" si="0"/>
        <v>29000</v>
      </c>
      <c r="H15" s="52"/>
      <c r="O15" s="46"/>
      <c r="P15" s="46"/>
      <c r="Q15" s="47"/>
      <c r="R15" s="47"/>
      <c r="S15" s="46"/>
      <c r="T15" s="49"/>
      <c r="U15" s="49"/>
    </row>
    <row r="16" spans="2:21" ht="12.75">
      <c r="B16" s="71">
        <v>220</v>
      </c>
      <c r="C16" s="71" t="s">
        <v>194</v>
      </c>
      <c r="D16" s="68"/>
      <c r="E16" s="154">
        <v>3000</v>
      </c>
      <c r="F16" s="68">
        <f t="shared" si="0"/>
        <v>3000</v>
      </c>
      <c r="O16" s="46"/>
      <c r="P16" s="46"/>
      <c r="Q16" s="47"/>
      <c r="R16" s="47"/>
      <c r="S16" s="46"/>
      <c r="T16" s="49"/>
      <c r="U16" s="49"/>
    </row>
    <row r="17" spans="2:21" ht="11.25" customHeight="1">
      <c r="B17" s="71">
        <v>220</v>
      </c>
      <c r="C17" s="71" t="s">
        <v>241</v>
      </c>
      <c r="D17" s="68">
        <v>7000</v>
      </c>
      <c r="E17" s="68"/>
      <c r="F17" s="68">
        <f t="shared" si="0"/>
        <v>7000</v>
      </c>
      <c r="O17" s="46"/>
      <c r="P17" s="46"/>
      <c r="Q17" s="47"/>
      <c r="R17" s="47"/>
      <c r="S17" s="46"/>
      <c r="T17" s="49"/>
      <c r="U17" s="49"/>
    </row>
    <row r="18" spans="2:21" ht="11.25" customHeight="1">
      <c r="B18" s="71">
        <v>220</v>
      </c>
      <c r="C18" s="71" t="s">
        <v>357</v>
      </c>
      <c r="D18" s="68"/>
      <c r="E18" s="68">
        <v>3000</v>
      </c>
      <c r="F18" s="68">
        <f t="shared" si="0"/>
        <v>3000</v>
      </c>
      <c r="O18" s="46"/>
      <c r="P18" s="46"/>
      <c r="Q18" s="47"/>
      <c r="R18" s="47"/>
      <c r="S18" s="46"/>
      <c r="T18" s="49"/>
      <c r="U18" s="49"/>
    </row>
    <row r="19" spans="2:21" ht="12.75">
      <c r="B19" s="71">
        <v>220</v>
      </c>
      <c r="C19" s="71" t="s">
        <v>193</v>
      </c>
      <c r="D19" s="68">
        <v>10000</v>
      </c>
      <c r="E19" s="68"/>
      <c r="F19" s="68">
        <f t="shared" si="0"/>
        <v>10000</v>
      </c>
      <c r="O19" s="46"/>
      <c r="P19" s="46"/>
      <c r="Q19" s="47"/>
      <c r="R19" s="47"/>
      <c r="S19" s="46"/>
      <c r="T19" s="49"/>
      <c r="U19" s="49"/>
    </row>
    <row r="20" spans="2:21" ht="12.75">
      <c r="B20" s="71">
        <v>220</v>
      </c>
      <c r="C20" s="71" t="s">
        <v>234</v>
      </c>
      <c r="D20" s="68">
        <v>42000</v>
      </c>
      <c r="E20" s="68"/>
      <c r="F20" s="68">
        <f t="shared" si="0"/>
        <v>42000</v>
      </c>
      <c r="O20" s="46"/>
      <c r="P20" s="46"/>
      <c r="Q20" s="47"/>
      <c r="R20" s="47"/>
      <c r="S20" s="46"/>
      <c r="T20" s="49"/>
      <c r="U20" s="49"/>
    </row>
    <row r="21" spans="2:21" ht="12.75">
      <c r="B21" s="65"/>
      <c r="C21" s="65" t="s">
        <v>341</v>
      </c>
      <c r="D21" s="66">
        <v>340150</v>
      </c>
      <c r="E21" s="66"/>
      <c r="F21" s="68">
        <f t="shared" si="0"/>
        <v>340150</v>
      </c>
      <c r="O21" s="46"/>
      <c r="P21" s="46"/>
      <c r="Q21" s="47"/>
      <c r="R21" s="47"/>
      <c r="S21" s="46"/>
      <c r="T21" s="49"/>
      <c r="U21" s="49"/>
    </row>
    <row r="22" spans="2:29" s="67" customFormat="1" ht="11.25">
      <c r="B22" s="65"/>
      <c r="C22" s="65" t="s">
        <v>342</v>
      </c>
      <c r="D22" s="66">
        <v>60000</v>
      </c>
      <c r="E22" s="66">
        <v>600</v>
      </c>
      <c r="F22" s="68">
        <f t="shared" si="0"/>
        <v>60600</v>
      </c>
      <c r="G22" s="78"/>
      <c r="H22" s="63"/>
      <c r="K22" s="5"/>
      <c r="L22" s="5"/>
      <c r="M22" s="5"/>
      <c r="N22" s="5"/>
      <c r="O22" s="5"/>
      <c r="P22" s="5"/>
      <c r="Q22" s="64"/>
      <c r="R22" s="64"/>
      <c r="S22" s="5"/>
      <c r="T22" s="7"/>
      <c r="U22" s="7"/>
      <c r="V22" s="5"/>
      <c r="W22" s="5"/>
      <c r="X22" s="5"/>
      <c r="Y22" s="5"/>
      <c r="Z22" s="5"/>
      <c r="AA22" s="5"/>
      <c r="AB22" s="5"/>
      <c r="AC22" s="5"/>
    </row>
    <row r="23" spans="2:29" s="67" customFormat="1" ht="11.25">
      <c r="B23" s="65"/>
      <c r="C23" s="65" t="s">
        <v>343</v>
      </c>
      <c r="D23" s="66">
        <v>111700</v>
      </c>
      <c r="E23" s="66">
        <v>20000</v>
      </c>
      <c r="F23" s="68">
        <f t="shared" si="0"/>
        <v>131700</v>
      </c>
      <c r="G23" s="78"/>
      <c r="H23" s="63"/>
      <c r="K23" s="5"/>
      <c r="L23" s="5"/>
      <c r="M23" s="5"/>
      <c r="N23" s="5"/>
      <c r="O23" s="5"/>
      <c r="P23" s="5"/>
      <c r="Q23" s="64"/>
      <c r="R23" s="64"/>
      <c r="S23" s="5"/>
      <c r="T23" s="7"/>
      <c r="U23" s="7"/>
      <c r="V23" s="5"/>
      <c r="W23" s="5"/>
      <c r="X23" s="5"/>
      <c r="Y23" s="5"/>
      <c r="Z23" s="5"/>
      <c r="AA23" s="5"/>
      <c r="AB23" s="5"/>
      <c r="AC23" s="5"/>
    </row>
    <row r="24" spans="2:29" s="67" customFormat="1" ht="11.25">
      <c r="B24" s="65"/>
      <c r="C24" s="65" t="s">
        <v>344</v>
      </c>
      <c r="D24" s="66">
        <v>51550</v>
      </c>
      <c r="E24" s="66">
        <v>4980</v>
      </c>
      <c r="F24" s="68">
        <f t="shared" si="0"/>
        <v>56530</v>
      </c>
      <c r="G24" s="78"/>
      <c r="H24" s="63"/>
      <c r="K24" s="5"/>
      <c r="L24" s="5"/>
      <c r="M24" s="5"/>
      <c r="N24" s="5"/>
      <c r="O24" s="5"/>
      <c r="P24" s="5"/>
      <c r="Q24" s="64"/>
      <c r="R24" s="64"/>
      <c r="S24" s="5"/>
      <c r="T24" s="7"/>
      <c r="U24" s="7"/>
      <c r="V24" s="5"/>
      <c r="W24" s="5"/>
      <c r="X24" s="5"/>
      <c r="Y24" s="5"/>
      <c r="Z24" s="5"/>
      <c r="AA24" s="5"/>
      <c r="AB24" s="5"/>
      <c r="AC24" s="5"/>
    </row>
    <row r="25" spans="2:29" s="67" customFormat="1" ht="11.25">
      <c r="B25" s="65"/>
      <c r="C25" s="65" t="s">
        <v>345</v>
      </c>
      <c r="D25" s="66">
        <v>26000</v>
      </c>
      <c r="E25" s="66"/>
      <c r="F25" s="68">
        <f t="shared" si="0"/>
        <v>26000</v>
      </c>
      <c r="G25" s="78"/>
      <c r="H25" s="63"/>
      <c r="K25" s="5"/>
      <c r="L25" s="5"/>
      <c r="M25" s="5"/>
      <c r="N25" s="5"/>
      <c r="O25" s="5"/>
      <c r="P25" s="5"/>
      <c r="Q25" s="64"/>
      <c r="R25" s="64"/>
      <c r="S25" s="5"/>
      <c r="T25" s="7"/>
      <c r="U25" s="7"/>
      <c r="V25" s="5"/>
      <c r="W25" s="5"/>
      <c r="X25" s="5"/>
      <c r="Y25" s="5"/>
      <c r="Z25" s="5"/>
      <c r="AA25" s="5"/>
      <c r="AB25" s="5"/>
      <c r="AC25" s="5"/>
    </row>
    <row r="26" spans="2:29" s="67" customFormat="1" ht="11.25">
      <c r="B26" s="65">
        <v>230</v>
      </c>
      <c r="C26" s="65" t="s">
        <v>358</v>
      </c>
      <c r="D26" s="66"/>
      <c r="E26" s="66">
        <v>10000</v>
      </c>
      <c r="F26" s="68">
        <f t="shared" si="0"/>
        <v>10000</v>
      </c>
      <c r="G26" s="78"/>
      <c r="H26" s="63"/>
      <c r="K26" s="5"/>
      <c r="L26" s="5"/>
      <c r="M26" s="5"/>
      <c r="N26" s="5"/>
      <c r="O26" s="5"/>
      <c r="P26" s="5"/>
      <c r="Q26" s="64"/>
      <c r="R26" s="64"/>
      <c r="S26" s="5"/>
      <c r="T26" s="7"/>
      <c r="U26" s="7"/>
      <c r="V26" s="5"/>
      <c r="W26" s="5"/>
      <c r="X26" s="5"/>
      <c r="Y26" s="5"/>
      <c r="Z26" s="5"/>
      <c r="AA26" s="5"/>
      <c r="AB26" s="5"/>
      <c r="AC26" s="5"/>
    </row>
    <row r="27" spans="2:21" ht="12.75">
      <c r="B27" s="71">
        <v>290</v>
      </c>
      <c r="C27" s="71" t="s">
        <v>225</v>
      </c>
      <c r="D27" s="68">
        <v>80000</v>
      </c>
      <c r="E27" s="68"/>
      <c r="F27" s="68">
        <f t="shared" si="0"/>
        <v>80000</v>
      </c>
      <c r="H27" s="58"/>
      <c r="O27" s="46"/>
      <c r="P27" s="46"/>
      <c r="Q27" s="47"/>
      <c r="R27" s="47"/>
      <c r="S27" s="46"/>
      <c r="T27" s="49"/>
      <c r="U27" s="49"/>
    </row>
    <row r="28" spans="2:21" ht="12.75">
      <c r="B28" s="71">
        <v>290</v>
      </c>
      <c r="C28" s="71" t="s">
        <v>3</v>
      </c>
      <c r="D28" s="68">
        <v>32000</v>
      </c>
      <c r="E28" s="68"/>
      <c r="F28" s="68">
        <f t="shared" si="0"/>
        <v>32000</v>
      </c>
      <c r="O28" s="46"/>
      <c r="P28" s="46"/>
      <c r="Q28" s="47"/>
      <c r="R28" s="47"/>
      <c r="S28" s="46"/>
      <c r="T28" s="49"/>
      <c r="U28" s="49"/>
    </row>
    <row r="29" spans="2:21" ht="12.75">
      <c r="B29" s="71">
        <v>290</v>
      </c>
      <c r="C29" s="71" t="s">
        <v>246</v>
      </c>
      <c r="D29" s="72">
        <f>16000+6000</f>
        <v>22000</v>
      </c>
      <c r="E29" s="72">
        <v>6206</v>
      </c>
      <c r="F29" s="68">
        <f t="shared" si="0"/>
        <v>28206</v>
      </c>
      <c r="O29" s="46"/>
      <c r="P29" s="46"/>
      <c r="Q29" s="47"/>
      <c r="R29" s="47"/>
      <c r="S29" s="46"/>
      <c r="T29" s="49"/>
      <c r="U29" s="49"/>
    </row>
    <row r="30" spans="2:21" ht="12.75">
      <c r="B30" s="71"/>
      <c r="C30" s="71"/>
      <c r="D30" s="72"/>
      <c r="E30" s="72"/>
      <c r="F30" s="72"/>
      <c r="O30" s="46"/>
      <c r="P30" s="46"/>
      <c r="Q30" s="47"/>
      <c r="R30" s="47"/>
      <c r="S30" s="46"/>
      <c r="T30" s="49"/>
      <c r="U30" s="49"/>
    </row>
    <row r="31" spans="2:21" ht="12.75">
      <c r="B31" s="71">
        <v>310</v>
      </c>
      <c r="C31" s="71" t="s">
        <v>359</v>
      </c>
      <c r="D31" s="72"/>
      <c r="E31" s="72">
        <v>9000</v>
      </c>
      <c r="F31" s="72">
        <f>D31+E31</f>
        <v>9000</v>
      </c>
      <c r="O31" s="46"/>
      <c r="P31" s="46"/>
      <c r="Q31" s="47"/>
      <c r="R31" s="47"/>
      <c r="S31" s="46"/>
      <c r="T31" s="49"/>
      <c r="U31" s="49"/>
    </row>
    <row r="32" spans="2:21" ht="12.75">
      <c r="B32" s="71">
        <v>310</v>
      </c>
      <c r="C32" s="71" t="s">
        <v>360</v>
      </c>
      <c r="D32" s="72"/>
      <c r="E32" s="72">
        <v>2000</v>
      </c>
      <c r="F32" s="72">
        <f aca="true" t="shared" si="1" ref="F32:F61">D32+E32</f>
        <v>2000</v>
      </c>
      <c r="O32" s="46"/>
      <c r="P32" s="46"/>
      <c r="Q32" s="47"/>
      <c r="R32" s="47"/>
      <c r="S32" s="46"/>
      <c r="T32" s="49"/>
      <c r="U32" s="49"/>
    </row>
    <row r="33" spans="2:21" ht="12.75">
      <c r="B33" s="71">
        <v>310</v>
      </c>
      <c r="C33" s="71" t="s">
        <v>239</v>
      </c>
      <c r="D33" s="68">
        <v>105000</v>
      </c>
      <c r="E33" s="68"/>
      <c r="F33" s="72">
        <f t="shared" si="1"/>
        <v>105000</v>
      </c>
      <c r="O33" s="46"/>
      <c r="P33" s="46"/>
      <c r="Q33" s="47"/>
      <c r="R33" s="47"/>
      <c r="S33" s="46"/>
      <c r="T33" s="49"/>
      <c r="U33" s="49"/>
    </row>
    <row r="34" spans="2:21" ht="12.75">
      <c r="B34" s="71">
        <v>310</v>
      </c>
      <c r="C34" s="71" t="s">
        <v>245</v>
      </c>
      <c r="D34" s="69">
        <v>8700</v>
      </c>
      <c r="E34" s="69">
        <v>12300</v>
      </c>
      <c r="F34" s="72">
        <f t="shared" si="1"/>
        <v>21000</v>
      </c>
      <c r="I34" s="61"/>
      <c r="O34" s="46"/>
      <c r="P34" s="46"/>
      <c r="Q34" s="47"/>
      <c r="R34" s="47"/>
      <c r="S34" s="46"/>
      <c r="T34" s="49"/>
      <c r="U34" s="49"/>
    </row>
    <row r="35" spans="2:21" ht="12.75">
      <c r="B35" s="71">
        <v>310</v>
      </c>
      <c r="C35" s="71" t="s">
        <v>11</v>
      </c>
      <c r="D35" s="72">
        <v>3800</v>
      </c>
      <c r="E35" s="72"/>
      <c r="F35" s="72">
        <f t="shared" si="1"/>
        <v>3800</v>
      </c>
      <c r="I35" s="62"/>
      <c r="O35" s="46"/>
      <c r="P35" s="46"/>
      <c r="Q35" s="47"/>
      <c r="R35" s="47"/>
      <c r="S35" s="46"/>
      <c r="T35" s="49"/>
      <c r="U35" s="49"/>
    </row>
    <row r="36" spans="2:21" ht="12.75">
      <c r="B36" s="71">
        <v>310</v>
      </c>
      <c r="C36" s="71" t="s">
        <v>238</v>
      </c>
      <c r="D36" s="68">
        <v>10000</v>
      </c>
      <c r="E36" s="68"/>
      <c r="F36" s="72">
        <f t="shared" si="1"/>
        <v>10000</v>
      </c>
      <c r="I36" s="61"/>
      <c r="O36" s="46"/>
      <c r="P36" s="46"/>
      <c r="Q36" s="47"/>
      <c r="R36" s="47"/>
      <c r="S36" s="46"/>
      <c r="T36" s="49"/>
      <c r="U36" s="49"/>
    </row>
    <row r="37" spans="2:21" ht="12.75">
      <c r="B37" s="71">
        <v>310</v>
      </c>
      <c r="C37" s="71" t="s">
        <v>235</v>
      </c>
      <c r="D37" s="68">
        <v>2100</v>
      </c>
      <c r="E37" s="68"/>
      <c r="F37" s="72">
        <f t="shared" si="1"/>
        <v>2100</v>
      </c>
      <c r="I37" s="61"/>
      <c r="O37" s="46"/>
      <c r="P37" s="46"/>
      <c r="Q37" s="47"/>
      <c r="R37" s="47"/>
      <c r="S37" s="46"/>
      <c r="T37" s="49"/>
      <c r="U37" s="49"/>
    </row>
    <row r="38" spans="2:21" ht="12.75">
      <c r="B38" s="71">
        <v>310</v>
      </c>
      <c r="C38" s="71" t="s">
        <v>236</v>
      </c>
      <c r="D38" s="68">
        <v>600</v>
      </c>
      <c r="E38" s="68"/>
      <c r="F38" s="72">
        <f t="shared" si="1"/>
        <v>600</v>
      </c>
      <c r="I38" s="61"/>
      <c r="O38" s="46"/>
      <c r="P38" s="46"/>
      <c r="Q38" s="47"/>
      <c r="R38" s="47"/>
      <c r="S38" s="46"/>
      <c r="T38" s="49"/>
      <c r="U38" s="49"/>
    </row>
    <row r="39" spans="2:21" ht="12.75">
      <c r="B39" s="71">
        <v>310</v>
      </c>
      <c r="C39" s="71" t="s">
        <v>253</v>
      </c>
      <c r="D39" s="72">
        <v>1740</v>
      </c>
      <c r="E39" s="72"/>
      <c r="F39" s="72">
        <f t="shared" si="1"/>
        <v>1740</v>
      </c>
      <c r="I39" s="59"/>
      <c r="O39" s="46"/>
      <c r="P39" s="46"/>
      <c r="Q39" s="47"/>
      <c r="R39" s="47"/>
      <c r="S39" s="46"/>
      <c r="T39" s="49"/>
      <c r="U39" s="49"/>
    </row>
    <row r="40" spans="2:21" ht="12.75">
      <c r="B40" s="71">
        <v>310</v>
      </c>
      <c r="C40" s="71" t="s">
        <v>290</v>
      </c>
      <c r="D40" s="69">
        <v>9500</v>
      </c>
      <c r="E40" s="69"/>
      <c r="F40" s="72">
        <f t="shared" si="1"/>
        <v>9500</v>
      </c>
      <c r="I40" s="61"/>
      <c r="O40" s="46"/>
      <c r="P40" s="46"/>
      <c r="Q40" s="47"/>
      <c r="R40" s="47"/>
      <c r="S40" s="46"/>
      <c r="T40" s="49"/>
      <c r="U40" s="49"/>
    </row>
    <row r="41" spans="2:21" ht="12.75">
      <c r="B41" s="71">
        <v>310</v>
      </c>
      <c r="C41" s="71" t="s">
        <v>237</v>
      </c>
      <c r="D41" s="72">
        <v>7300</v>
      </c>
      <c r="E41" s="72"/>
      <c r="F41" s="72">
        <f t="shared" si="1"/>
        <v>7300</v>
      </c>
      <c r="I41" s="61"/>
      <c r="O41" s="46"/>
      <c r="P41" s="46"/>
      <c r="Q41" s="47"/>
      <c r="R41" s="47"/>
      <c r="S41" s="46"/>
      <c r="T41" s="49"/>
      <c r="U41" s="49"/>
    </row>
    <row r="42" spans="2:21" ht="12.75">
      <c r="B42" s="71">
        <v>310</v>
      </c>
      <c r="C42" s="71" t="s">
        <v>14</v>
      </c>
      <c r="D42" s="72">
        <v>33000</v>
      </c>
      <c r="E42" s="72"/>
      <c r="F42" s="72">
        <f t="shared" si="1"/>
        <v>33000</v>
      </c>
      <c r="I42" s="59"/>
      <c r="O42" s="46"/>
      <c r="P42" s="46"/>
      <c r="Q42" s="47"/>
      <c r="R42" s="47"/>
      <c r="S42" s="46"/>
      <c r="T42" s="49"/>
      <c r="U42" s="49"/>
    </row>
    <row r="43" spans="2:21" ht="12.75">
      <c r="B43" s="71">
        <v>310</v>
      </c>
      <c r="C43" s="71" t="s">
        <v>4</v>
      </c>
      <c r="D43" s="68">
        <v>14500</v>
      </c>
      <c r="E43" s="68">
        <v>400</v>
      </c>
      <c r="F43" s="72">
        <f t="shared" si="1"/>
        <v>14900</v>
      </c>
      <c r="I43" s="62"/>
      <c r="O43" s="46"/>
      <c r="P43" s="46"/>
      <c r="Q43" s="47"/>
      <c r="R43" s="47"/>
      <c r="S43" s="46"/>
      <c r="T43" s="49"/>
      <c r="U43" s="49"/>
    </row>
    <row r="44" spans="2:21" ht="12.75">
      <c r="B44" s="71">
        <v>310</v>
      </c>
      <c r="C44" s="71" t="s">
        <v>242</v>
      </c>
      <c r="D44" s="72">
        <v>33000</v>
      </c>
      <c r="E44" s="72"/>
      <c r="F44" s="72">
        <f t="shared" si="1"/>
        <v>33000</v>
      </c>
      <c r="I44" s="61"/>
      <c r="O44" s="46"/>
      <c r="P44" s="46"/>
      <c r="Q44" s="47"/>
      <c r="R44" s="47"/>
      <c r="S44" s="46"/>
      <c r="T44" s="49"/>
      <c r="U44" s="49"/>
    </row>
    <row r="45" spans="2:21" ht="12.75">
      <c r="B45" s="71">
        <v>310</v>
      </c>
      <c r="C45" s="71" t="s">
        <v>9</v>
      </c>
      <c r="D45" s="72">
        <v>18000</v>
      </c>
      <c r="E45" s="72">
        <v>1500</v>
      </c>
      <c r="F45" s="72">
        <f t="shared" si="1"/>
        <v>19500</v>
      </c>
      <c r="H45" s="53"/>
      <c r="I45" s="61"/>
      <c r="O45" s="46"/>
      <c r="P45" s="46"/>
      <c r="Q45" s="47"/>
      <c r="R45" s="47"/>
      <c r="S45" s="46"/>
      <c r="T45" s="49"/>
      <c r="U45" s="49"/>
    </row>
    <row r="46" spans="2:21" ht="12.75">
      <c r="B46" s="71">
        <v>310</v>
      </c>
      <c r="C46" s="71" t="s">
        <v>13</v>
      </c>
      <c r="D46" s="69">
        <v>2565</v>
      </c>
      <c r="E46" s="69"/>
      <c r="F46" s="72">
        <f t="shared" si="1"/>
        <v>2565</v>
      </c>
      <c r="I46" s="61"/>
      <c r="O46" s="51"/>
      <c r="P46" s="51"/>
      <c r="Q46" s="54"/>
      <c r="R46" s="54"/>
      <c r="S46" s="46"/>
      <c r="T46" s="55"/>
      <c r="U46" s="55"/>
    </row>
    <row r="47" spans="2:21" ht="12.75">
      <c r="B47" s="71">
        <v>310</v>
      </c>
      <c r="C47" s="71" t="s">
        <v>12</v>
      </c>
      <c r="D47" s="69">
        <v>720</v>
      </c>
      <c r="E47" s="69">
        <v>100</v>
      </c>
      <c r="F47" s="72">
        <f t="shared" si="1"/>
        <v>820</v>
      </c>
      <c r="I47" s="61"/>
      <c r="P47" s="50"/>
      <c r="Q47" s="56"/>
      <c r="R47" s="56"/>
      <c r="S47" s="56"/>
      <c r="T47" s="57"/>
      <c r="U47" s="57"/>
    </row>
    <row r="48" spans="2:29" s="58" customFormat="1" ht="12.75">
      <c r="B48" s="71">
        <v>310</v>
      </c>
      <c r="C48" s="71" t="s">
        <v>205</v>
      </c>
      <c r="D48" s="69">
        <v>405</v>
      </c>
      <c r="E48" s="69"/>
      <c r="F48" s="72">
        <f t="shared" si="1"/>
        <v>405</v>
      </c>
      <c r="H48" s="44"/>
      <c r="I48" s="61"/>
      <c r="J48" s="44"/>
      <c r="K48" s="44"/>
      <c r="L48" s="44"/>
      <c r="M48" s="44"/>
      <c r="N48" s="44"/>
      <c r="O48" s="44"/>
      <c r="P48" s="51"/>
      <c r="Q48" s="46"/>
      <c r="R48" s="47"/>
      <c r="S48" s="46"/>
      <c r="T48" s="46"/>
      <c r="U48" s="49"/>
      <c r="V48" s="44"/>
      <c r="W48" s="44"/>
      <c r="X48" s="44"/>
      <c r="Y48" s="44"/>
      <c r="Z48" s="44"/>
      <c r="AA48" s="44"/>
      <c r="AB48" s="44"/>
      <c r="AC48" s="44"/>
    </row>
    <row r="49" spans="2:29" s="58" customFormat="1" ht="12.75">
      <c r="B49" s="71">
        <v>310</v>
      </c>
      <c r="C49" s="71" t="s">
        <v>5</v>
      </c>
      <c r="D49" s="72">
        <v>1538260</v>
      </c>
      <c r="E49" s="72">
        <v>47560</v>
      </c>
      <c r="F49" s="72">
        <f t="shared" si="1"/>
        <v>1585820</v>
      </c>
      <c r="H49" s="44"/>
      <c r="I49" s="61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2:29" s="58" customFormat="1" ht="12.75">
      <c r="B50" s="71">
        <v>310</v>
      </c>
      <c r="C50" s="71" t="s">
        <v>7</v>
      </c>
      <c r="D50" s="72">
        <v>17732</v>
      </c>
      <c r="E50" s="72"/>
      <c r="F50" s="72">
        <f t="shared" si="1"/>
        <v>17732</v>
      </c>
      <c r="H50" s="44"/>
      <c r="I50" s="61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2:29" s="58" customFormat="1" ht="12.75">
      <c r="B51" s="71">
        <v>310</v>
      </c>
      <c r="C51" s="71" t="s">
        <v>10</v>
      </c>
      <c r="D51" s="72">
        <v>527088</v>
      </c>
      <c r="E51" s="72"/>
      <c r="F51" s="72">
        <f t="shared" si="1"/>
        <v>527088</v>
      </c>
      <c r="H51" s="44"/>
      <c r="I51" s="61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2:29" s="58" customFormat="1" ht="12.75">
      <c r="B52" s="71">
        <v>310</v>
      </c>
      <c r="C52" s="71" t="s">
        <v>362</v>
      </c>
      <c r="D52" s="72"/>
      <c r="E52" s="72">
        <v>61000</v>
      </c>
      <c r="F52" s="72">
        <f t="shared" si="1"/>
        <v>61000</v>
      </c>
      <c r="H52" s="44"/>
      <c r="I52" s="61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2:29" s="58" customFormat="1" ht="12.75">
      <c r="B53" s="71">
        <v>310</v>
      </c>
      <c r="C53" s="71" t="s">
        <v>6</v>
      </c>
      <c r="D53" s="69">
        <v>9000</v>
      </c>
      <c r="E53" s="69">
        <v>150</v>
      </c>
      <c r="F53" s="72">
        <f t="shared" si="1"/>
        <v>9150</v>
      </c>
      <c r="H53" s="44"/>
      <c r="I53" s="61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2:9" ht="12.75">
      <c r="B54" s="71">
        <v>310</v>
      </c>
      <c r="C54" s="71" t="s">
        <v>8</v>
      </c>
      <c r="D54" s="72">
        <v>31000</v>
      </c>
      <c r="E54" s="72"/>
      <c r="F54" s="72">
        <f t="shared" si="1"/>
        <v>31000</v>
      </c>
      <c r="I54" s="61"/>
    </row>
    <row r="55" spans="2:9" ht="12.75">
      <c r="B55" s="71">
        <v>310</v>
      </c>
      <c r="C55" s="71" t="s">
        <v>291</v>
      </c>
      <c r="D55" s="72">
        <v>26000</v>
      </c>
      <c r="E55" s="72"/>
      <c r="F55" s="72">
        <f t="shared" si="1"/>
        <v>26000</v>
      </c>
      <c r="I55" s="61"/>
    </row>
    <row r="56" spans="2:9" ht="12.75">
      <c r="B56" s="71">
        <v>310</v>
      </c>
      <c r="C56" s="71" t="s">
        <v>243</v>
      </c>
      <c r="D56" s="72">
        <v>7000</v>
      </c>
      <c r="E56" s="72">
        <v>1786</v>
      </c>
      <c r="F56" s="72">
        <f t="shared" si="1"/>
        <v>8786</v>
      </c>
      <c r="I56" s="61"/>
    </row>
    <row r="57" spans="2:9" ht="12.75">
      <c r="B57" s="71">
        <v>310</v>
      </c>
      <c r="C57" s="71" t="s">
        <v>244</v>
      </c>
      <c r="D57" s="72">
        <v>8500</v>
      </c>
      <c r="E57" s="72">
        <v>2000</v>
      </c>
      <c r="F57" s="72">
        <f t="shared" si="1"/>
        <v>10500</v>
      </c>
      <c r="I57" s="61"/>
    </row>
    <row r="58" spans="2:9" ht="12.75">
      <c r="B58" s="71">
        <v>310</v>
      </c>
      <c r="C58" s="71" t="s">
        <v>292</v>
      </c>
      <c r="D58" s="72">
        <v>2000</v>
      </c>
      <c r="E58" s="72"/>
      <c r="F58" s="72">
        <f t="shared" si="1"/>
        <v>2000</v>
      </c>
      <c r="I58" s="61"/>
    </row>
    <row r="59" spans="2:9" ht="12.75">
      <c r="B59" s="71">
        <v>310</v>
      </c>
      <c r="C59" s="71" t="s">
        <v>303</v>
      </c>
      <c r="D59" s="72">
        <v>5000</v>
      </c>
      <c r="E59" s="72"/>
      <c r="F59" s="72">
        <f t="shared" si="1"/>
        <v>5000</v>
      </c>
      <c r="I59" s="59"/>
    </row>
    <row r="60" spans="2:9" ht="12.75">
      <c r="B60" s="71">
        <v>310</v>
      </c>
      <c r="C60" s="71" t="s">
        <v>361</v>
      </c>
      <c r="D60" s="72"/>
      <c r="E60" s="72">
        <v>39000</v>
      </c>
      <c r="F60" s="72">
        <f t="shared" si="1"/>
        <v>39000</v>
      </c>
      <c r="I60" s="59"/>
    </row>
    <row r="61" spans="2:9" ht="12.75">
      <c r="B61" s="71">
        <v>310</v>
      </c>
      <c r="C61" s="71" t="s">
        <v>293</v>
      </c>
      <c r="D61" s="72">
        <v>1000</v>
      </c>
      <c r="E61" s="72"/>
      <c r="F61" s="72">
        <f t="shared" si="1"/>
        <v>1000</v>
      </c>
      <c r="I61" s="59"/>
    </row>
    <row r="62" spans="2:6" ht="12.75">
      <c r="B62" s="70"/>
      <c r="C62" s="70"/>
      <c r="D62" s="73"/>
      <c r="E62" s="73"/>
      <c r="F62" s="73"/>
    </row>
    <row r="63" spans="2:6" ht="12.75">
      <c r="B63" s="71">
        <v>320</v>
      </c>
      <c r="C63" s="71" t="s">
        <v>247</v>
      </c>
      <c r="D63" s="69">
        <v>4330</v>
      </c>
      <c r="E63" s="68"/>
      <c r="F63" s="69">
        <v>4330</v>
      </c>
    </row>
    <row r="64" spans="2:8" ht="12.75">
      <c r="B64" s="71">
        <v>320</v>
      </c>
      <c r="C64" s="71" t="s">
        <v>296</v>
      </c>
      <c r="D64" s="68">
        <v>408000</v>
      </c>
      <c r="E64" s="68"/>
      <c r="F64" s="68">
        <v>408000</v>
      </c>
      <c r="G64" s="75"/>
      <c r="H64"/>
    </row>
    <row r="65" spans="2:8" ht="12.75">
      <c r="B65" s="71">
        <v>320</v>
      </c>
      <c r="C65" s="71" t="s">
        <v>297</v>
      </c>
      <c r="D65" s="68">
        <v>22000</v>
      </c>
      <c r="E65" s="68"/>
      <c r="F65" s="68">
        <v>22000</v>
      </c>
      <c r="G65" s="75"/>
      <c r="H65"/>
    </row>
    <row r="66" spans="2:8" ht="12.75">
      <c r="B66" s="71">
        <v>320</v>
      </c>
      <c r="C66" s="71" t="s">
        <v>304</v>
      </c>
      <c r="D66" s="68">
        <v>67000</v>
      </c>
      <c r="E66" s="68"/>
      <c r="F66" s="68">
        <v>67000</v>
      </c>
      <c r="G66" s="75"/>
      <c r="H66"/>
    </row>
    <row r="67" spans="2:8" ht="12.75">
      <c r="B67" s="71">
        <v>320</v>
      </c>
      <c r="C67" s="71" t="s">
        <v>305</v>
      </c>
      <c r="D67" s="68">
        <v>53000</v>
      </c>
      <c r="E67" s="68"/>
      <c r="F67" s="68">
        <v>53000</v>
      </c>
      <c r="G67" s="75"/>
      <c r="H67"/>
    </row>
    <row r="68" spans="2:8" ht="12.75">
      <c r="B68" s="71"/>
      <c r="C68" s="71"/>
      <c r="D68" s="68"/>
      <c r="E68" s="68"/>
      <c r="F68" s="68"/>
      <c r="G68" s="75"/>
      <c r="H68"/>
    </row>
    <row r="69" spans="2:8" ht="12.75">
      <c r="B69" s="71">
        <v>450</v>
      </c>
      <c r="C69" s="71" t="s">
        <v>363</v>
      </c>
      <c r="D69" s="68">
        <v>117000</v>
      </c>
      <c r="E69" s="68">
        <v>72011</v>
      </c>
      <c r="F69" s="68">
        <v>189011</v>
      </c>
      <c r="G69" s="75"/>
      <c r="H69"/>
    </row>
    <row r="70" spans="2:8" ht="12.75">
      <c r="B70" s="71">
        <v>450</v>
      </c>
      <c r="C70" s="71" t="s">
        <v>240</v>
      </c>
      <c r="D70" s="68">
        <v>180100</v>
      </c>
      <c r="E70" s="155">
        <v>143839</v>
      </c>
      <c r="F70" s="68">
        <f>D70+E70</f>
        <v>323939</v>
      </c>
      <c r="G70" s="75"/>
      <c r="H70"/>
    </row>
    <row r="71" spans="2:8" ht="12.75">
      <c r="B71" s="71">
        <v>450</v>
      </c>
      <c r="C71" s="71" t="s">
        <v>364</v>
      </c>
      <c r="D71" s="68"/>
      <c r="E71" s="155">
        <v>5757</v>
      </c>
      <c r="F71" s="68">
        <f>D71+E71</f>
        <v>5757</v>
      </c>
      <c r="G71" s="75"/>
      <c r="H71"/>
    </row>
    <row r="72" spans="2:6" ht="12.75">
      <c r="B72" s="71"/>
      <c r="C72" s="71"/>
      <c r="D72" s="68"/>
      <c r="E72" s="74"/>
      <c r="F72" s="68"/>
    </row>
    <row r="73" spans="2:6" ht="13.5" thickBot="1">
      <c r="B73" s="138">
        <v>510</v>
      </c>
      <c r="C73" s="138" t="s">
        <v>288</v>
      </c>
      <c r="D73" s="139">
        <v>120000</v>
      </c>
      <c r="E73" s="140">
        <v>105000</v>
      </c>
      <c r="F73" s="139">
        <f>D73+E73</f>
        <v>225000</v>
      </c>
    </row>
    <row r="74" spans="2:6" ht="13.5" thickBot="1">
      <c r="B74" s="141"/>
      <c r="C74" s="142" t="s">
        <v>15</v>
      </c>
      <c r="D74" s="143">
        <f>SUM(D8:D73)</f>
        <v>9000590</v>
      </c>
      <c r="E74" s="143">
        <f>SUM(E8:E73)</f>
        <v>562189</v>
      </c>
      <c r="F74" s="144">
        <f>SUM(F8:F73)</f>
        <v>9562779</v>
      </c>
    </row>
    <row r="77" ht="18.75" customHeight="1"/>
  </sheetData>
  <sheetProtection selectLockedCells="1" selectUnlockedCells="1"/>
  <printOptions horizontalCentered="1"/>
  <pageMargins left="0.3937007874015748" right="0.3937007874015748" top="0.2755905511811024" bottom="0.3937007874015748" header="0" footer="0"/>
  <pageSetup fitToHeight="10" horizontalDpi="600" verticalDpi="600" orientation="portrait" paperSize="9" scale="84" r:id="rId1"/>
  <rowBreaks count="3" manualBreakCount="3">
    <brk id="74" max="5" man="1"/>
    <brk id="75" min="1" max="5" man="1"/>
    <brk id="77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7"/>
  <sheetViews>
    <sheetView view="pageBreakPreview" zoomScale="85" zoomScaleNormal="120" zoomScaleSheetLayoutView="85" workbookViewId="0" topLeftCell="A1">
      <selection activeCell="G11" sqref="G11"/>
    </sheetView>
  </sheetViews>
  <sheetFormatPr defaultColWidth="9.140625" defaultRowHeight="12.75"/>
  <cols>
    <col min="1" max="1" width="7.00390625" style="82" customWidth="1"/>
    <col min="2" max="2" width="6.28125" style="82" customWidth="1"/>
    <col min="3" max="3" width="6.57421875" style="82" customWidth="1"/>
    <col min="4" max="4" width="30.8515625" style="82" customWidth="1"/>
    <col min="5" max="7" width="10.7109375" style="83" customWidth="1"/>
    <col min="8" max="8" width="8.421875" style="8" customWidth="1"/>
    <col min="9" max="9" width="8.8515625" style="11" customWidth="1"/>
    <col min="10" max="10" width="8.57421875" style="8" customWidth="1"/>
    <col min="11" max="11" width="8.421875" style="8" customWidth="1"/>
    <col min="12" max="12" width="9.140625" style="2" customWidth="1"/>
    <col min="13" max="13" width="10.00390625" style="2" customWidth="1"/>
    <col min="14" max="14" width="12.140625" style="2" customWidth="1"/>
    <col min="15" max="15" width="11.57421875" style="2" customWidth="1"/>
    <col min="16" max="19" width="9.140625" style="2" customWidth="1"/>
  </cols>
  <sheetData>
    <row r="1" spans="1:19" s="1" customFormat="1" ht="13.5" thickBot="1">
      <c r="A1" s="152" t="s">
        <v>356</v>
      </c>
      <c r="B1" s="153"/>
      <c r="C1" s="8"/>
      <c r="D1" s="31"/>
      <c r="E1" s="13"/>
      <c r="F1" s="13"/>
      <c r="G1" s="151" t="s">
        <v>354</v>
      </c>
      <c r="H1" s="8"/>
      <c r="I1" s="11"/>
      <c r="J1" s="8"/>
      <c r="K1" s="8"/>
      <c r="L1" s="2"/>
      <c r="M1" s="2"/>
      <c r="N1" s="2"/>
      <c r="O1" s="2"/>
      <c r="P1" s="2"/>
      <c r="Q1" s="2"/>
      <c r="R1" s="2"/>
      <c r="S1" s="2"/>
    </row>
    <row r="2" spans="1:24" ht="12.75">
      <c r="A2" s="128" t="s">
        <v>281</v>
      </c>
      <c r="B2" s="129" t="s">
        <v>16</v>
      </c>
      <c r="C2" s="129" t="s">
        <v>17</v>
      </c>
      <c r="D2" s="130" t="s">
        <v>0</v>
      </c>
      <c r="E2" s="131" t="s">
        <v>339</v>
      </c>
      <c r="F2" s="131" t="s">
        <v>385</v>
      </c>
      <c r="G2" s="132" t="s">
        <v>387</v>
      </c>
      <c r="H2" s="23"/>
      <c r="M2" s="17"/>
      <c r="N2" s="23"/>
      <c r="O2" s="23"/>
      <c r="P2" s="23"/>
      <c r="Q2" s="23"/>
      <c r="R2" s="9"/>
      <c r="S2" s="9"/>
      <c r="T2" s="2"/>
      <c r="U2" s="2"/>
      <c r="V2" s="2"/>
      <c r="W2" s="2"/>
      <c r="X2" s="2"/>
    </row>
    <row r="3" spans="1:24" ht="13.5" thickBot="1">
      <c r="A3" s="133" t="s">
        <v>18</v>
      </c>
      <c r="B3" s="134" t="s">
        <v>19</v>
      </c>
      <c r="C3" s="134" t="s">
        <v>232</v>
      </c>
      <c r="D3" s="135"/>
      <c r="E3" s="136">
        <v>2023</v>
      </c>
      <c r="F3" s="136" t="s">
        <v>340</v>
      </c>
      <c r="G3" s="137" t="s">
        <v>388</v>
      </c>
      <c r="H3" s="31"/>
      <c r="N3" s="31"/>
      <c r="O3" s="31"/>
      <c r="P3" s="24"/>
      <c r="Q3" s="24"/>
      <c r="R3" s="12"/>
      <c r="S3" s="12"/>
      <c r="T3" s="2"/>
      <c r="U3" s="2"/>
      <c r="V3" s="2"/>
      <c r="W3" s="2"/>
      <c r="X3" s="2"/>
    </row>
    <row r="4" spans="1:24" ht="12.75">
      <c r="A4" s="101" t="s">
        <v>20</v>
      </c>
      <c r="B4" s="101"/>
      <c r="C4" s="101"/>
      <c r="D4" s="101" t="s">
        <v>21</v>
      </c>
      <c r="E4" s="102">
        <f>E8+E13+E22+E26+E29+E16</f>
        <v>109465</v>
      </c>
      <c r="F4" s="102">
        <f>F8+F13+F22+F26+F29+F16</f>
        <v>0</v>
      </c>
      <c r="G4" s="102">
        <f>G8+G13+G22+G26+G29+G16</f>
        <v>109465</v>
      </c>
      <c r="H4" s="25"/>
      <c r="I4" s="34"/>
      <c r="J4" s="25"/>
      <c r="K4" s="25"/>
      <c r="M4" s="6"/>
      <c r="N4" s="25"/>
      <c r="O4" s="25"/>
      <c r="P4" s="25"/>
      <c r="Q4" s="25"/>
      <c r="T4" s="2"/>
      <c r="U4" s="2"/>
      <c r="V4" s="2"/>
      <c r="W4" s="2"/>
      <c r="X4" s="2"/>
    </row>
    <row r="5" spans="1:24" ht="12.75">
      <c r="A5" s="110" t="s">
        <v>22</v>
      </c>
      <c r="B5" s="106"/>
      <c r="C5" s="106"/>
      <c r="D5" s="110" t="s">
        <v>23</v>
      </c>
      <c r="E5" s="107"/>
      <c r="F5" s="107"/>
      <c r="G5" s="107"/>
      <c r="H5" s="14"/>
      <c r="I5" s="30"/>
      <c r="J5" s="14"/>
      <c r="K5" s="14"/>
      <c r="M5" s="4"/>
      <c r="N5" s="14"/>
      <c r="O5" s="14"/>
      <c r="P5" s="14"/>
      <c r="Q5" s="14"/>
      <c r="T5" s="2"/>
      <c r="U5" s="2"/>
      <c r="V5" s="2"/>
      <c r="W5" s="2"/>
      <c r="X5" s="2"/>
    </row>
    <row r="6" spans="1:24" ht="12.75">
      <c r="A6" s="106" t="s">
        <v>24</v>
      </c>
      <c r="B6" s="106"/>
      <c r="C6" s="106"/>
      <c r="D6" s="110" t="s">
        <v>25</v>
      </c>
      <c r="E6" s="107"/>
      <c r="F6" s="107"/>
      <c r="G6" s="107"/>
      <c r="H6" s="14"/>
      <c r="I6" s="30"/>
      <c r="J6" s="14"/>
      <c r="K6" s="14"/>
      <c r="M6" s="4"/>
      <c r="N6" s="14"/>
      <c r="O6" s="14"/>
      <c r="P6" s="14"/>
      <c r="Q6" s="14"/>
      <c r="T6" s="2"/>
      <c r="U6" s="2"/>
      <c r="V6" s="2"/>
      <c r="W6" s="2"/>
      <c r="X6" s="2"/>
    </row>
    <row r="7" spans="1:24" ht="12.75">
      <c r="A7" s="106"/>
      <c r="B7" s="106" t="s">
        <v>197</v>
      </c>
      <c r="C7" s="106">
        <v>630</v>
      </c>
      <c r="D7" s="106" t="s">
        <v>299</v>
      </c>
      <c r="E7" s="111">
        <v>5000</v>
      </c>
      <c r="F7" s="111"/>
      <c r="G7" s="111">
        <v>5000</v>
      </c>
      <c r="H7" s="15"/>
      <c r="I7" s="28"/>
      <c r="J7" s="15"/>
      <c r="K7" s="15"/>
      <c r="M7" s="3"/>
      <c r="N7" s="15"/>
      <c r="O7" s="15"/>
      <c r="P7" s="15"/>
      <c r="Q7" s="15"/>
      <c r="T7" s="2"/>
      <c r="U7" s="2"/>
      <c r="V7" s="2"/>
      <c r="W7" s="2"/>
      <c r="X7" s="2"/>
    </row>
    <row r="8" spans="1:24" ht="12.75">
      <c r="A8" s="106"/>
      <c r="B8" s="106"/>
      <c r="C8" s="106"/>
      <c r="D8" s="106" t="s">
        <v>26</v>
      </c>
      <c r="E8" s="111">
        <f>SUM(E7:E7)</f>
        <v>5000</v>
      </c>
      <c r="F8" s="111">
        <f>SUM(F7:F7)</f>
        <v>0</v>
      </c>
      <c r="G8" s="111">
        <f>SUM(G7:G7)</f>
        <v>5000</v>
      </c>
      <c r="H8" s="15"/>
      <c r="I8" s="28"/>
      <c r="J8" s="15"/>
      <c r="K8" s="15"/>
      <c r="N8" s="15"/>
      <c r="O8" s="15"/>
      <c r="P8" s="15"/>
      <c r="Q8" s="15"/>
      <c r="T8" s="2"/>
      <c r="U8" s="2"/>
      <c r="V8" s="2"/>
      <c r="W8" s="2"/>
      <c r="X8" s="2"/>
    </row>
    <row r="9" spans="1:24" ht="12.75">
      <c r="A9" s="106" t="s">
        <v>27</v>
      </c>
      <c r="B9" s="106"/>
      <c r="C9" s="106"/>
      <c r="D9" s="110" t="s">
        <v>28</v>
      </c>
      <c r="E9" s="107"/>
      <c r="F9" s="107"/>
      <c r="G9" s="107"/>
      <c r="H9" s="14"/>
      <c r="I9" s="30"/>
      <c r="J9" s="14"/>
      <c r="K9" s="14"/>
      <c r="M9" s="4"/>
      <c r="N9" s="14"/>
      <c r="O9" s="14"/>
      <c r="P9" s="14"/>
      <c r="Q9" s="14"/>
      <c r="T9" s="2"/>
      <c r="U9" s="2"/>
      <c r="V9" s="2"/>
      <c r="W9" s="2"/>
      <c r="X9" s="2"/>
    </row>
    <row r="10" spans="1:24" ht="12.75">
      <c r="A10" s="106"/>
      <c r="B10" s="106" t="s">
        <v>197</v>
      </c>
      <c r="C10" s="106">
        <v>620</v>
      </c>
      <c r="D10" s="106" t="s">
        <v>30</v>
      </c>
      <c r="E10" s="107">
        <v>13000</v>
      </c>
      <c r="F10" s="107"/>
      <c r="G10" s="107">
        <v>13000</v>
      </c>
      <c r="H10" s="14"/>
      <c r="I10" s="30"/>
      <c r="J10" s="14"/>
      <c r="K10" s="14"/>
      <c r="M10" s="4"/>
      <c r="N10" s="14"/>
      <c r="O10" s="14"/>
      <c r="P10" s="14"/>
      <c r="Q10" s="14"/>
      <c r="T10" s="2"/>
      <c r="U10" s="2"/>
      <c r="V10" s="2"/>
      <c r="W10" s="2"/>
      <c r="X10" s="2"/>
    </row>
    <row r="11" spans="1:24" ht="12.75">
      <c r="A11" s="106"/>
      <c r="B11" s="106" t="s">
        <v>197</v>
      </c>
      <c r="C11" s="106">
        <v>630</v>
      </c>
      <c r="D11" s="106" t="s">
        <v>29</v>
      </c>
      <c r="E11" s="107">
        <v>37500</v>
      </c>
      <c r="F11" s="107"/>
      <c r="G11" s="107">
        <v>37500</v>
      </c>
      <c r="H11" s="14"/>
      <c r="I11" s="30"/>
      <c r="J11" s="14"/>
      <c r="K11" s="14"/>
      <c r="M11" s="4"/>
      <c r="N11" s="14"/>
      <c r="O11" s="14"/>
      <c r="P11" s="14"/>
      <c r="Q11" s="14"/>
      <c r="T11" s="2"/>
      <c r="U11" s="2"/>
      <c r="V11" s="2"/>
      <c r="W11" s="2"/>
      <c r="X11" s="2"/>
    </row>
    <row r="12" spans="1:24" ht="12.75">
      <c r="A12" s="106"/>
      <c r="B12" s="106" t="s">
        <v>197</v>
      </c>
      <c r="C12" s="106">
        <v>630</v>
      </c>
      <c r="D12" s="106" t="s">
        <v>300</v>
      </c>
      <c r="E12" s="107">
        <v>3000</v>
      </c>
      <c r="F12" s="107"/>
      <c r="G12" s="107">
        <v>3000</v>
      </c>
      <c r="H12" s="14"/>
      <c r="I12" s="30"/>
      <c r="J12" s="14"/>
      <c r="K12" s="14"/>
      <c r="M12" s="4"/>
      <c r="N12" s="14"/>
      <c r="O12" s="14"/>
      <c r="P12" s="14"/>
      <c r="Q12" s="14"/>
      <c r="T12" s="2"/>
      <c r="U12" s="2"/>
      <c r="V12" s="2"/>
      <c r="W12" s="2"/>
      <c r="X12" s="2"/>
    </row>
    <row r="13" spans="1:24" ht="12.75">
      <c r="A13" s="106"/>
      <c r="B13" s="106"/>
      <c r="C13" s="106"/>
      <c r="D13" s="106" t="s">
        <v>26</v>
      </c>
      <c r="E13" s="107">
        <f>SUM(E10:E12)</f>
        <v>53500</v>
      </c>
      <c r="F13" s="107">
        <f>SUM(F10:F12)</f>
        <v>0</v>
      </c>
      <c r="G13" s="107">
        <f>SUM(G10:G12)</f>
        <v>53500</v>
      </c>
      <c r="H13" s="14"/>
      <c r="I13" s="30"/>
      <c r="J13" s="14"/>
      <c r="K13" s="14"/>
      <c r="M13" s="4"/>
      <c r="N13" s="14"/>
      <c r="O13" s="14"/>
      <c r="P13" s="14"/>
      <c r="Q13" s="14"/>
      <c r="T13" s="2"/>
      <c r="U13" s="2"/>
      <c r="V13" s="2"/>
      <c r="W13" s="2"/>
      <c r="X13" s="2"/>
    </row>
    <row r="14" spans="1:24" ht="12.75">
      <c r="A14" s="110" t="s">
        <v>215</v>
      </c>
      <c r="B14" s="106"/>
      <c r="C14" s="106"/>
      <c r="D14" s="110" t="s">
        <v>216</v>
      </c>
      <c r="E14" s="107"/>
      <c r="F14" s="107"/>
      <c r="G14" s="107"/>
      <c r="H14" s="14"/>
      <c r="I14" s="30"/>
      <c r="J14" s="14"/>
      <c r="K14" s="14"/>
      <c r="M14" s="4"/>
      <c r="N14" s="14"/>
      <c r="O14" s="14"/>
      <c r="P14" s="14"/>
      <c r="Q14" s="14"/>
      <c r="T14" s="2"/>
      <c r="U14" s="2"/>
      <c r="V14" s="2"/>
      <c r="W14" s="2"/>
      <c r="X14" s="2"/>
    </row>
    <row r="15" spans="1:24" ht="12.75">
      <c r="A15" s="106"/>
      <c r="B15" s="106" t="s">
        <v>31</v>
      </c>
      <c r="C15" s="106">
        <v>710</v>
      </c>
      <c r="D15" s="106" t="s">
        <v>269</v>
      </c>
      <c r="E15" s="107">
        <v>14600</v>
      </c>
      <c r="F15" s="107"/>
      <c r="G15" s="107">
        <v>14600</v>
      </c>
      <c r="H15" s="14"/>
      <c r="I15" s="30"/>
      <c r="J15" s="14"/>
      <c r="K15" s="14"/>
      <c r="M15" s="4"/>
      <c r="N15" s="14"/>
      <c r="O15" s="14"/>
      <c r="P15" s="14"/>
      <c r="Q15" s="14"/>
      <c r="T15" s="2"/>
      <c r="U15" s="2"/>
      <c r="V15" s="2"/>
      <c r="W15" s="2"/>
      <c r="X15" s="2"/>
    </row>
    <row r="16" spans="1:24" ht="12.75">
      <c r="A16" s="106"/>
      <c r="B16" s="65"/>
      <c r="C16" s="106"/>
      <c r="D16" s="106" t="s">
        <v>26</v>
      </c>
      <c r="E16" s="107">
        <f>SUM(E15)</f>
        <v>14600</v>
      </c>
      <c r="F16" s="107">
        <f>SUM(F15)</f>
        <v>0</v>
      </c>
      <c r="G16" s="107">
        <f>SUM(G15)</f>
        <v>14600</v>
      </c>
      <c r="H16" s="14"/>
      <c r="I16" s="30"/>
      <c r="J16" s="14"/>
      <c r="K16" s="14"/>
      <c r="M16" s="4"/>
      <c r="N16" s="14"/>
      <c r="O16" s="14"/>
      <c r="P16" s="14"/>
      <c r="Q16" s="14"/>
      <c r="T16" s="2"/>
      <c r="U16" s="2"/>
      <c r="V16" s="2"/>
      <c r="W16" s="2"/>
      <c r="X16" s="2"/>
    </row>
    <row r="17" spans="1:24" ht="12.75">
      <c r="A17" s="110" t="s">
        <v>32</v>
      </c>
      <c r="B17" s="106"/>
      <c r="C17" s="106"/>
      <c r="D17" s="110" t="s">
        <v>33</v>
      </c>
      <c r="E17" s="112"/>
      <c r="F17" s="112"/>
      <c r="G17" s="112"/>
      <c r="M17" s="5"/>
      <c r="N17" s="8"/>
      <c r="O17" s="8"/>
      <c r="P17" s="8"/>
      <c r="Q17" s="8"/>
      <c r="T17" s="2"/>
      <c r="U17" s="2"/>
      <c r="V17" s="2"/>
      <c r="W17" s="2"/>
      <c r="X17" s="2"/>
    </row>
    <row r="18" spans="1:24" ht="12.75">
      <c r="A18" s="106"/>
      <c r="B18" s="106" t="s">
        <v>197</v>
      </c>
      <c r="C18" s="106">
        <v>610</v>
      </c>
      <c r="D18" s="106" t="s">
        <v>34</v>
      </c>
      <c r="E18" s="107">
        <v>14200</v>
      </c>
      <c r="F18" s="107"/>
      <c r="G18" s="107">
        <v>14200</v>
      </c>
      <c r="H18" s="14"/>
      <c r="I18" s="30"/>
      <c r="J18" s="14"/>
      <c r="K18" s="14"/>
      <c r="M18" s="4"/>
      <c r="N18" s="14"/>
      <c r="O18" s="14"/>
      <c r="P18" s="14"/>
      <c r="Q18" s="14"/>
      <c r="T18" s="2"/>
      <c r="U18" s="2"/>
      <c r="V18" s="2"/>
      <c r="W18" s="2"/>
      <c r="X18" s="2"/>
    </row>
    <row r="19" spans="1:24" ht="12.75">
      <c r="A19" s="106"/>
      <c r="B19" s="106" t="s">
        <v>197</v>
      </c>
      <c r="C19" s="106">
        <v>620</v>
      </c>
      <c r="D19" s="106" t="s">
        <v>30</v>
      </c>
      <c r="E19" s="112">
        <v>6160</v>
      </c>
      <c r="F19" s="112"/>
      <c r="G19" s="112">
        <v>6160</v>
      </c>
      <c r="H19" s="13"/>
      <c r="J19" s="13"/>
      <c r="K19" s="13"/>
      <c r="M19" s="7"/>
      <c r="N19" s="13"/>
      <c r="O19" s="13"/>
      <c r="P19" s="13"/>
      <c r="Q19" s="13"/>
      <c r="T19" s="2"/>
      <c r="U19" s="2"/>
      <c r="V19" s="2"/>
      <c r="W19" s="2"/>
      <c r="X19" s="2"/>
    </row>
    <row r="20" spans="1:24" ht="12.75">
      <c r="A20" s="106"/>
      <c r="B20" s="106" t="s">
        <v>197</v>
      </c>
      <c r="C20" s="106">
        <v>630</v>
      </c>
      <c r="D20" s="106" t="s">
        <v>70</v>
      </c>
      <c r="E20" s="112">
        <f>1655-550</f>
        <v>1105</v>
      </c>
      <c r="F20" s="112"/>
      <c r="G20" s="112">
        <f>1655-550</f>
        <v>1105</v>
      </c>
      <c r="H20" s="13"/>
      <c r="J20" s="13"/>
      <c r="K20" s="13"/>
      <c r="M20" s="7"/>
      <c r="N20" s="13"/>
      <c r="O20" s="13"/>
      <c r="P20" s="13"/>
      <c r="Q20" s="13"/>
      <c r="T20" s="2"/>
      <c r="U20" s="2"/>
      <c r="V20" s="2"/>
      <c r="W20" s="2"/>
      <c r="X20" s="2"/>
    </row>
    <row r="21" spans="1:24" ht="12.75">
      <c r="A21" s="106"/>
      <c r="B21" s="106" t="s">
        <v>197</v>
      </c>
      <c r="C21" s="106">
        <v>640</v>
      </c>
      <c r="D21" s="65" t="s">
        <v>289</v>
      </c>
      <c r="E21" s="111">
        <f>3650+550</f>
        <v>4200</v>
      </c>
      <c r="F21" s="111"/>
      <c r="G21" s="111">
        <f>3650+550</f>
        <v>4200</v>
      </c>
      <c r="H21" s="15"/>
      <c r="I21" s="28"/>
      <c r="J21" s="15"/>
      <c r="K21" s="15"/>
      <c r="M21" s="3"/>
      <c r="N21" s="15"/>
      <c r="O21" s="15"/>
      <c r="P21" s="15"/>
      <c r="Q21" s="15"/>
      <c r="T21" s="2"/>
      <c r="U21" s="2"/>
      <c r="V21" s="2"/>
      <c r="W21" s="2"/>
      <c r="X21" s="2"/>
    </row>
    <row r="22" spans="1:24" ht="12.75">
      <c r="A22" s="106"/>
      <c r="B22" s="106"/>
      <c r="C22" s="106"/>
      <c r="D22" s="106" t="s">
        <v>26</v>
      </c>
      <c r="E22" s="111">
        <f>SUM(E18:E21)</f>
        <v>25665</v>
      </c>
      <c r="F22" s="111">
        <f>SUM(F18:F21)</f>
        <v>0</v>
      </c>
      <c r="G22" s="111">
        <f>SUM(G18:G21)</f>
        <v>25665</v>
      </c>
      <c r="H22" s="15"/>
      <c r="I22" s="28"/>
      <c r="J22" s="15"/>
      <c r="K22" s="15"/>
      <c r="M22" s="3"/>
      <c r="N22" s="15"/>
      <c r="O22" s="15"/>
      <c r="P22" s="15"/>
      <c r="Q22" s="15"/>
      <c r="T22" s="2"/>
      <c r="U22" s="2"/>
      <c r="V22" s="2"/>
      <c r="W22" s="2"/>
      <c r="X22" s="2"/>
    </row>
    <row r="23" spans="1:24" ht="12.75">
      <c r="A23" s="110" t="s">
        <v>35</v>
      </c>
      <c r="B23" s="106"/>
      <c r="C23" s="106"/>
      <c r="D23" s="113" t="s">
        <v>36</v>
      </c>
      <c r="E23" s="112"/>
      <c r="F23" s="112"/>
      <c r="G23" s="112"/>
      <c r="H23" s="13"/>
      <c r="J23" s="13"/>
      <c r="K23" s="13"/>
      <c r="M23" s="7"/>
      <c r="N23" s="13"/>
      <c r="O23" s="13"/>
      <c r="P23" s="13"/>
      <c r="Q23" s="13"/>
      <c r="T23" s="2"/>
      <c r="U23" s="2"/>
      <c r="V23" s="2"/>
      <c r="W23" s="2"/>
      <c r="X23" s="2"/>
    </row>
    <row r="24" spans="1:24" ht="12.75">
      <c r="A24" s="110" t="s">
        <v>37</v>
      </c>
      <c r="B24" s="106"/>
      <c r="C24" s="114"/>
      <c r="D24" s="110" t="s">
        <v>38</v>
      </c>
      <c r="E24" s="112"/>
      <c r="F24" s="112"/>
      <c r="G24" s="112"/>
      <c r="M24" s="5"/>
      <c r="N24" s="8"/>
      <c r="O24" s="8"/>
      <c r="P24" s="8"/>
      <c r="Q24" s="8"/>
      <c r="T24" s="2"/>
      <c r="U24" s="2"/>
      <c r="V24" s="2"/>
      <c r="W24" s="2"/>
      <c r="X24" s="2"/>
    </row>
    <row r="25" spans="1:24" ht="12.75">
      <c r="A25" s="106"/>
      <c r="B25" s="106" t="s">
        <v>39</v>
      </c>
      <c r="C25" s="106">
        <v>630</v>
      </c>
      <c r="D25" s="106" t="s">
        <v>40</v>
      </c>
      <c r="E25" s="111">
        <v>4700</v>
      </c>
      <c r="F25" s="111"/>
      <c r="G25" s="111">
        <v>4700</v>
      </c>
      <c r="H25" s="15"/>
      <c r="I25" s="28"/>
      <c r="J25" s="15"/>
      <c r="K25" s="15"/>
      <c r="M25" s="3"/>
      <c r="N25" s="15"/>
      <c r="O25" s="15"/>
      <c r="P25" s="15"/>
      <c r="Q25" s="15"/>
      <c r="T25" s="2"/>
      <c r="U25" s="2"/>
      <c r="V25" s="2"/>
      <c r="W25" s="2"/>
      <c r="X25" s="2"/>
    </row>
    <row r="26" spans="1:24" ht="12.75">
      <c r="A26" s="106"/>
      <c r="B26" s="106"/>
      <c r="C26" s="106"/>
      <c r="D26" s="106" t="s">
        <v>26</v>
      </c>
      <c r="E26" s="111">
        <f>SUM(E25)</f>
        <v>4700</v>
      </c>
      <c r="F26" s="111">
        <f>SUM(F25)</f>
        <v>0</v>
      </c>
      <c r="G26" s="111">
        <f>SUM(G25)</f>
        <v>4700</v>
      </c>
      <c r="H26" s="15"/>
      <c r="I26" s="28"/>
      <c r="J26" s="15"/>
      <c r="K26" s="15"/>
      <c r="M26" s="3"/>
      <c r="N26" s="15"/>
      <c r="O26" s="15"/>
      <c r="P26" s="15"/>
      <c r="Q26" s="15"/>
      <c r="T26" s="2"/>
      <c r="U26" s="2"/>
      <c r="V26" s="2"/>
      <c r="W26" s="2"/>
      <c r="X26" s="2"/>
    </row>
    <row r="27" spans="1:24" ht="12.75">
      <c r="A27" s="110" t="s">
        <v>41</v>
      </c>
      <c r="B27" s="106"/>
      <c r="C27" s="106"/>
      <c r="D27" s="110" t="s">
        <v>42</v>
      </c>
      <c r="E27" s="112"/>
      <c r="F27" s="112"/>
      <c r="G27" s="112"/>
      <c r="M27" s="5"/>
      <c r="N27" s="8"/>
      <c r="O27" s="8"/>
      <c r="P27" s="8"/>
      <c r="Q27" s="8"/>
      <c r="T27" s="2"/>
      <c r="U27" s="2"/>
      <c r="V27" s="2"/>
      <c r="W27" s="2"/>
      <c r="X27" s="2"/>
    </row>
    <row r="28" spans="1:24" ht="12.75">
      <c r="A28" s="106"/>
      <c r="B28" s="106" t="s">
        <v>43</v>
      </c>
      <c r="C28" s="106">
        <v>640</v>
      </c>
      <c r="D28" s="65" t="s">
        <v>289</v>
      </c>
      <c r="E28" s="107">
        <v>6000</v>
      </c>
      <c r="F28" s="107"/>
      <c r="G28" s="107">
        <v>6000</v>
      </c>
      <c r="H28" s="14"/>
      <c r="I28" s="30"/>
      <c r="J28" s="14"/>
      <c r="K28" s="14"/>
      <c r="M28" s="4"/>
      <c r="N28" s="14"/>
      <c r="O28" s="14"/>
      <c r="P28" s="14"/>
      <c r="Q28" s="14"/>
      <c r="T28" s="2"/>
      <c r="U28" s="2"/>
      <c r="V28" s="2"/>
      <c r="W28" s="2"/>
      <c r="X28" s="2"/>
    </row>
    <row r="29" spans="1:24" ht="12.75">
      <c r="A29" s="106"/>
      <c r="B29" s="106"/>
      <c r="C29" s="106"/>
      <c r="D29" s="106" t="s">
        <v>26</v>
      </c>
      <c r="E29" s="107">
        <f>SUM(E28)</f>
        <v>6000</v>
      </c>
      <c r="F29" s="107">
        <f>SUM(F28)</f>
        <v>0</v>
      </c>
      <c r="G29" s="107">
        <f>SUM(G28)</f>
        <v>6000</v>
      </c>
      <c r="H29" s="14"/>
      <c r="I29" s="30"/>
      <c r="J29" s="14"/>
      <c r="K29" s="14"/>
      <c r="M29" s="4"/>
      <c r="N29" s="14"/>
      <c r="O29" s="14"/>
      <c r="P29" s="14"/>
      <c r="Q29" s="14"/>
      <c r="T29" s="2"/>
      <c r="U29" s="2"/>
      <c r="V29" s="2"/>
      <c r="W29" s="2"/>
      <c r="X29" s="2"/>
    </row>
    <row r="30" spans="1:24" ht="12.75">
      <c r="A30" s="109" t="s">
        <v>44</v>
      </c>
      <c r="B30" s="109"/>
      <c r="C30" s="109"/>
      <c r="D30" s="109" t="s">
        <v>45</v>
      </c>
      <c r="E30" s="127">
        <f>E34+E40+E37</f>
        <v>1600</v>
      </c>
      <c r="F30" s="127">
        <f>F34+F40+F37</f>
        <v>0</v>
      </c>
      <c r="G30" s="127">
        <f>G34+G40+G37</f>
        <v>1600</v>
      </c>
      <c r="H30" s="26"/>
      <c r="I30" s="35"/>
      <c r="J30" s="26"/>
      <c r="K30" s="26"/>
      <c r="M30" s="10"/>
      <c r="N30" s="26"/>
      <c r="O30" s="26"/>
      <c r="P30" s="26"/>
      <c r="Q30" s="26"/>
      <c r="T30" s="2"/>
      <c r="U30" s="2"/>
      <c r="V30" s="2"/>
      <c r="W30" s="2"/>
      <c r="X30" s="2"/>
    </row>
    <row r="31" spans="1:24" ht="12.75">
      <c r="A31" s="110" t="s">
        <v>46</v>
      </c>
      <c r="B31" s="106"/>
      <c r="C31" s="106"/>
      <c r="D31" s="110" t="s">
        <v>47</v>
      </c>
      <c r="E31" s="111"/>
      <c r="F31" s="111"/>
      <c r="G31" s="111"/>
      <c r="H31" s="27"/>
      <c r="I31" s="28"/>
      <c r="J31" s="27"/>
      <c r="K31" s="27"/>
      <c r="M31" s="18"/>
      <c r="N31" s="27"/>
      <c r="O31" s="27"/>
      <c r="P31" s="15"/>
      <c r="Q31" s="15"/>
      <c r="T31" s="2"/>
      <c r="U31" s="2"/>
      <c r="V31" s="2"/>
      <c r="W31" s="2"/>
      <c r="X31" s="2"/>
    </row>
    <row r="32" spans="1:24" ht="12.75">
      <c r="A32" s="115" t="s">
        <v>48</v>
      </c>
      <c r="B32" s="106"/>
      <c r="C32" s="106"/>
      <c r="D32" s="110" t="s">
        <v>49</v>
      </c>
      <c r="E32" s="112"/>
      <c r="F32" s="112"/>
      <c r="G32" s="112"/>
      <c r="H32" s="15"/>
      <c r="J32" s="15"/>
      <c r="K32" s="15"/>
      <c r="M32" s="3"/>
      <c r="N32" s="15"/>
      <c r="O32" s="15"/>
      <c r="P32" s="8"/>
      <c r="Q32" s="8"/>
      <c r="T32" s="2"/>
      <c r="U32" s="2"/>
      <c r="V32" s="2"/>
      <c r="W32" s="2"/>
      <c r="X32" s="2"/>
    </row>
    <row r="33" spans="1:24" ht="12.75">
      <c r="A33" s="106"/>
      <c r="B33" s="106" t="s">
        <v>197</v>
      </c>
      <c r="C33" s="106">
        <v>630</v>
      </c>
      <c r="D33" s="106" t="s">
        <v>208</v>
      </c>
      <c r="E33" s="111">
        <v>500</v>
      </c>
      <c r="F33" s="111"/>
      <c r="G33" s="111">
        <v>500</v>
      </c>
      <c r="H33" s="15"/>
      <c r="I33" s="28"/>
      <c r="J33" s="15"/>
      <c r="K33" s="15"/>
      <c r="M33" s="3"/>
      <c r="N33" s="15"/>
      <c r="O33" s="15"/>
      <c r="P33" s="15"/>
      <c r="Q33" s="15"/>
      <c r="T33" s="2"/>
      <c r="U33" s="2"/>
      <c r="V33" s="2"/>
      <c r="W33" s="2"/>
      <c r="X33" s="2"/>
    </row>
    <row r="34" spans="1:24" ht="12.75">
      <c r="A34" s="106"/>
      <c r="B34" s="106"/>
      <c r="C34" s="106"/>
      <c r="D34" s="106" t="s">
        <v>26</v>
      </c>
      <c r="E34" s="111">
        <f>SUM(E33)</f>
        <v>500</v>
      </c>
      <c r="F34" s="111">
        <f>SUM(F33)</f>
        <v>0</v>
      </c>
      <c r="G34" s="111">
        <f>SUM(G33)</f>
        <v>500</v>
      </c>
      <c r="H34" s="15"/>
      <c r="I34" s="28"/>
      <c r="J34" s="15"/>
      <c r="K34" s="15"/>
      <c r="M34" s="3"/>
      <c r="N34" s="15"/>
      <c r="O34" s="15"/>
      <c r="P34" s="15"/>
      <c r="Q34" s="15"/>
      <c r="T34" s="2"/>
      <c r="U34" s="2"/>
      <c r="V34" s="2"/>
      <c r="W34" s="2"/>
      <c r="X34" s="2"/>
    </row>
    <row r="35" spans="1:24" ht="12.75">
      <c r="A35" s="106" t="s">
        <v>209</v>
      </c>
      <c r="B35" s="106"/>
      <c r="C35" s="106"/>
      <c r="D35" s="110" t="s">
        <v>210</v>
      </c>
      <c r="E35" s="111"/>
      <c r="F35" s="111"/>
      <c r="G35" s="111"/>
      <c r="H35" s="15"/>
      <c r="I35" s="28"/>
      <c r="J35" s="15"/>
      <c r="K35" s="15"/>
      <c r="M35" s="3"/>
      <c r="N35" s="15"/>
      <c r="O35" s="15"/>
      <c r="P35" s="15"/>
      <c r="Q35" s="15"/>
      <c r="T35" s="2"/>
      <c r="U35" s="2"/>
      <c r="V35" s="2"/>
      <c r="W35" s="2"/>
      <c r="X35" s="2"/>
    </row>
    <row r="36" spans="1:24" ht="12.75">
      <c r="A36" s="106"/>
      <c r="B36" s="106" t="s">
        <v>31</v>
      </c>
      <c r="C36" s="106">
        <v>630</v>
      </c>
      <c r="D36" s="106" t="s">
        <v>251</v>
      </c>
      <c r="E36" s="111">
        <v>500</v>
      </c>
      <c r="F36" s="111"/>
      <c r="G36" s="111">
        <v>500</v>
      </c>
      <c r="H36" s="15"/>
      <c r="I36" s="28"/>
      <c r="J36" s="15"/>
      <c r="K36" s="15"/>
      <c r="M36" s="3"/>
      <c r="N36" s="15"/>
      <c r="O36" s="15"/>
      <c r="P36" s="15"/>
      <c r="Q36" s="15"/>
      <c r="T36" s="2"/>
      <c r="U36" s="2"/>
      <c r="V36" s="2"/>
      <c r="W36" s="2"/>
      <c r="X36" s="2"/>
    </row>
    <row r="37" spans="1:24" ht="12.75">
      <c r="A37" s="106"/>
      <c r="B37" s="106"/>
      <c r="C37" s="106"/>
      <c r="D37" s="106" t="s">
        <v>26</v>
      </c>
      <c r="E37" s="111">
        <f>SUM(E36)</f>
        <v>500</v>
      </c>
      <c r="F37" s="111">
        <f>SUM(F36)</f>
        <v>0</v>
      </c>
      <c r="G37" s="111">
        <f>SUM(G36)</f>
        <v>500</v>
      </c>
      <c r="H37" s="15"/>
      <c r="I37" s="28"/>
      <c r="J37" s="15"/>
      <c r="K37" s="15"/>
      <c r="M37" s="3"/>
      <c r="N37" s="15"/>
      <c r="O37" s="15"/>
      <c r="P37" s="15"/>
      <c r="Q37" s="15"/>
      <c r="T37" s="2"/>
      <c r="U37" s="2"/>
      <c r="V37" s="2"/>
      <c r="W37" s="2"/>
      <c r="X37" s="2"/>
    </row>
    <row r="38" spans="1:24" ht="12.75">
      <c r="A38" s="106" t="s">
        <v>50</v>
      </c>
      <c r="B38" s="106"/>
      <c r="C38" s="106"/>
      <c r="D38" s="110" t="s">
        <v>301</v>
      </c>
      <c r="E38" s="111"/>
      <c r="F38" s="111"/>
      <c r="G38" s="111"/>
      <c r="H38" s="15"/>
      <c r="I38" s="28"/>
      <c r="J38" s="15"/>
      <c r="K38" s="15"/>
      <c r="M38" s="3"/>
      <c r="N38" s="15"/>
      <c r="O38" s="15"/>
      <c r="P38" s="15"/>
      <c r="Q38" s="15"/>
      <c r="T38" s="2"/>
      <c r="U38" s="2"/>
      <c r="V38" s="2"/>
      <c r="W38" s="2"/>
      <c r="X38" s="2"/>
    </row>
    <row r="39" spans="1:24" ht="12.75">
      <c r="A39" s="106"/>
      <c r="B39" s="106" t="s">
        <v>51</v>
      </c>
      <c r="C39" s="106">
        <v>630</v>
      </c>
      <c r="D39" s="106" t="s">
        <v>52</v>
      </c>
      <c r="E39" s="111">
        <v>600</v>
      </c>
      <c r="F39" s="111"/>
      <c r="G39" s="111">
        <v>600</v>
      </c>
      <c r="H39" s="15"/>
      <c r="I39" s="28"/>
      <c r="J39" s="15"/>
      <c r="K39" s="15"/>
      <c r="M39" s="3"/>
      <c r="N39" s="15"/>
      <c r="O39" s="15"/>
      <c r="P39" s="15"/>
      <c r="Q39" s="15"/>
      <c r="T39" s="2"/>
      <c r="U39" s="2"/>
      <c r="V39" s="2"/>
      <c r="W39" s="2"/>
      <c r="X39" s="2"/>
    </row>
    <row r="40" spans="1:24" ht="12.75">
      <c r="A40" s="106"/>
      <c r="B40" s="106"/>
      <c r="C40" s="106"/>
      <c r="D40" s="106" t="s">
        <v>26</v>
      </c>
      <c r="E40" s="111">
        <f>SUM(E39)</f>
        <v>600</v>
      </c>
      <c r="F40" s="111">
        <f>SUM(F39)</f>
        <v>0</v>
      </c>
      <c r="G40" s="111">
        <f>SUM(G39)</f>
        <v>600</v>
      </c>
      <c r="H40" s="15"/>
      <c r="I40" s="28"/>
      <c r="J40" s="15"/>
      <c r="K40" s="15"/>
      <c r="M40" s="3"/>
      <c r="N40" s="15"/>
      <c r="O40" s="15"/>
      <c r="P40" s="15"/>
      <c r="Q40" s="15"/>
      <c r="T40" s="2"/>
      <c r="U40" s="2"/>
      <c r="V40" s="2"/>
      <c r="W40" s="2"/>
      <c r="X40" s="2"/>
    </row>
    <row r="41" spans="1:24" ht="12.75">
      <c r="A41" s="109" t="s">
        <v>53</v>
      </c>
      <c r="B41" s="109"/>
      <c r="C41" s="109"/>
      <c r="D41" s="109" t="s">
        <v>54</v>
      </c>
      <c r="E41" s="127">
        <f>E44+E47+E50+E53+E56+E60+E65</f>
        <v>46500</v>
      </c>
      <c r="F41" s="127">
        <f>F44+F47+F50+F53+F56+F60+F65</f>
        <v>41399</v>
      </c>
      <c r="G41" s="127">
        <f>G44+G47+G50+G53+G56+G60+G65</f>
        <v>87899</v>
      </c>
      <c r="H41" s="26"/>
      <c r="I41" s="35"/>
      <c r="J41" s="26"/>
      <c r="K41" s="26"/>
      <c r="M41" s="10"/>
      <c r="N41" s="26"/>
      <c r="O41" s="26"/>
      <c r="P41" s="26"/>
      <c r="Q41" s="26"/>
      <c r="T41" s="2"/>
      <c r="U41" s="2"/>
      <c r="V41" s="2"/>
      <c r="W41" s="2"/>
      <c r="X41" s="2"/>
    </row>
    <row r="42" spans="1:24" ht="12.75">
      <c r="A42" s="110" t="s">
        <v>55</v>
      </c>
      <c r="B42" s="106"/>
      <c r="C42" s="106"/>
      <c r="D42" s="110" t="s">
        <v>56</v>
      </c>
      <c r="E42" s="112"/>
      <c r="F42" s="112"/>
      <c r="G42" s="112"/>
      <c r="H42" s="14"/>
      <c r="J42" s="14"/>
      <c r="K42" s="14"/>
      <c r="M42" s="4"/>
      <c r="N42" s="14"/>
      <c r="O42" s="14"/>
      <c r="P42" s="8"/>
      <c r="Q42" s="8"/>
      <c r="T42" s="2"/>
      <c r="U42" s="2"/>
      <c r="V42" s="2"/>
      <c r="W42" s="2"/>
      <c r="X42" s="2"/>
    </row>
    <row r="43" spans="1:24" ht="12.75">
      <c r="A43" s="106"/>
      <c r="B43" s="106" t="s">
        <v>197</v>
      </c>
      <c r="C43" s="106">
        <v>630</v>
      </c>
      <c r="D43" s="106" t="s">
        <v>57</v>
      </c>
      <c r="E43" s="111">
        <v>4000</v>
      </c>
      <c r="F43" s="111">
        <v>2000</v>
      </c>
      <c r="G43" s="111">
        <f>E43+F43</f>
        <v>6000</v>
      </c>
      <c r="H43" s="15"/>
      <c r="I43" s="28"/>
      <c r="J43" s="15"/>
      <c r="K43" s="15"/>
      <c r="M43" s="3"/>
      <c r="N43" s="15"/>
      <c r="O43" s="15"/>
      <c r="P43" s="15"/>
      <c r="Q43" s="15"/>
      <c r="T43" s="2"/>
      <c r="U43" s="2"/>
      <c r="V43" s="2"/>
      <c r="W43" s="2"/>
      <c r="X43" s="2"/>
    </row>
    <row r="44" spans="1:24" ht="12.75">
      <c r="A44" s="106"/>
      <c r="B44" s="106"/>
      <c r="C44" s="106"/>
      <c r="D44" s="106" t="s">
        <v>26</v>
      </c>
      <c r="E44" s="111">
        <f>SUM(E43)</f>
        <v>4000</v>
      </c>
      <c r="F44" s="111">
        <f>SUM(F43)</f>
        <v>2000</v>
      </c>
      <c r="G44" s="111">
        <f>SUM(G43)</f>
        <v>6000</v>
      </c>
      <c r="H44" s="15"/>
      <c r="I44" s="28"/>
      <c r="J44" s="15"/>
      <c r="K44" s="15"/>
      <c r="M44" s="3"/>
      <c r="N44" s="15"/>
      <c r="O44" s="15"/>
      <c r="P44" s="15"/>
      <c r="Q44" s="15"/>
      <c r="T44" s="2"/>
      <c r="U44" s="2"/>
      <c r="V44" s="2"/>
      <c r="W44" s="2"/>
      <c r="X44" s="2"/>
    </row>
    <row r="45" spans="1:24" ht="12.75">
      <c r="A45" s="110" t="s">
        <v>58</v>
      </c>
      <c r="B45" s="106"/>
      <c r="C45" s="106"/>
      <c r="D45" s="110" t="s">
        <v>59</v>
      </c>
      <c r="E45" s="111"/>
      <c r="F45" s="111"/>
      <c r="G45" s="111"/>
      <c r="H45" s="15"/>
      <c r="I45" s="28"/>
      <c r="J45" s="15"/>
      <c r="K45" s="15"/>
      <c r="M45" s="3"/>
      <c r="N45" s="15"/>
      <c r="O45" s="15"/>
      <c r="P45" s="15"/>
      <c r="Q45" s="15"/>
      <c r="T45" s="2"/>
      <c r="U45" s="2"/>
      <c r="V45" s="2"/>
      <c r="W45" s="2"/>
      <c r="X45" s="2"/>
    </row>
    <row r="46" spans="1:24" ht="12.75">
      <c r="A46" s="106"/>
      <c r="B46" s="106" t="s">
        <v>197</v>
      </c>
      <c r="C46" s="106">
        <v>630</v>
      </c>
      <c r="D46" s="106" t="s">
        <v>60</v>
      </c>
      <c r="E46" s="111">
        <v>2000</v>
      </c>
      <c r="F46" s="111"/>
      <c r="G46" s="111">
        <v>2000</v>
      </c>
      <c r="H46" s="15"/>
      <c r="I46" s="28"/>
      <c r="J46" s="15"/>
      <c r="K46" s="15"/>
      <c r="M46" s="3"/>
      <c r="N46" s="15"/>
      <c r="O46" s="15"/>
      <c r="P46" s="15"/>
      <c r="Q46" s="15"/>
      <c r="T46" s="2"/>
      <c r="U46" s="2"/>
      <c r="V46" s="2"/>
      <c r="W46" s="2"/>
      <c r="X46" s="2"/>
    </row>
    <row r="47" spans="1:24" ht="12.75">
      <c r="A47" s="106"/>
      <c r="B47" s="106"/>
      <c r="C47" s="106"/>
      <c r="D47" s="106" t="s">
        <v>26</v>
      </c>
      <c r="E47" s="111">
        <f>SUM(E46:E46)</f>
        <v>2000</v>
      </c>
      <c r="F47" s="111">
        <f>SUM(F46:F46)</f>
        <v>0</v>
      </c>
      <c r="G47" s="111">
        <f>SUM(G46:G46)</f>
        <v>2000</v>
      </c>
      <c r="H47" s="15"/>
      <c r="I47" s="28"/>
      <c r="J47" s="15"/>
      <c r="K47" s="15"/>
      <c r="M47" s="3"/>
      <c r="N47" s="15"/>
      <c r="O47" s="15"/>
      <c r="P47" s="15"/>
      <c r="Q47" s="15"/>
      <c r="T47" s="2"/>
      <c r="U47" s="2"/>
      <c r="V47" s="2"/>
      <c r="W47" s="2"/>
      <c r="X47" s="2"/>
    </row>
    <row r="48" spans="1:24" ht="12.75">
      <c r="A48" s="116" t="s">
        <v>61</v>
      </c>
      <c r="B48" s="106"/>
      <c r="C48" s="106"/>
      <c r="D48" s="110" t="s">
        <v>62</v>
      </c>
      <c r="E48" s="111"/>
      <c r="F48" s="111"/>
      <c r="G48" s="111"/>
      <c r="H48" s="15"/>
      <c r="I48" s="28"/>
      <c r="J48" s="15"/>
      <c r="K48" s="15"/>
      <c r="M48" s="3"/>
      <c r="N48" s="15"/>
      <c r="O48" s="15"/>
      <c r="P48" s="15"/>
      <c r="Q48" s="15"/>
      <c r="T48" s="2"/>
      <c r="U48" s="2"/>
      <c r="V48" s="2"/>
      <c r="W48" s="2"/>
      <c r="X48" s="2"/>
    </row>
    <row r="49" spans="1:24" ht="12.75">
      <c r="A49" s="106"/>
      <c r="B49" s="106" t="s">
        <v>197</v>
      </c>
      <c r="C49" s="106">
        <v>630</v>
      </c>
      <c r="D49" s="106" t="s">
        <v>248</v>
      </c>
      <c r="E49" s="111">
        <v>4000</v>
      </c>
      <c r="F49" s="111">
        <v>2000</v>
      </c>
      <c r="G49" s="111">
        <f>E49+F49</f>
        <v>6000</v>
      </c>
      <c r="H49" s="15"/>
      <c r="I49" s="28"/>
      <c r="J49" s="15"/>
      <c r="K49" s="15"/>
      <c r="M49" s="3"/>
      <c r="N49" s="15"/>
      <c r="O49" s="15"/>
      <c r="P49" s="15"/>
      <c r="Q49" s="15"/>
      <c r="T49" s="2"/>
      <c r="U49" s="2"/>
      <c r="V49" s="2"/>
      <c r="W49" s="2"/>
      <c r="X49" s="2"/>
    </row>
    <row r="50" spans="1:24" ht="12.75">
      <c r="A50" s="106"/>
      <c r="B50" s="106"/>
      <c r="C50" s="106"/>
      <c r="D50" s="106" t="s">
        <v>26</v>
      </c>
      <c r="E50" s="111">
        <f>SUM(E49:E49)</f>
        <v>4000</v>
      </c>
      <c r="F50" s="111">
        <f>SUM(F49:F49)</f>
        <v>2000</v>
      </c>
      <c r="G50" s="111">
        <f>SUM(G49:G49)</f>
        <v>6000</v>
      </c>
      <c r="H50" s="15"/>
      <c r="I50" s="28"/>
      <c r="J50" s="15"/>
      <c r="K50" s="15"/>
      <c r="M50" s="3"/>
      <c r="N50" s="15"/>
      <c r="O50" s="15"/>
      <c r="P50" s="15"/>
      <c r="Q50" s="15"/>
      <c r="T50" s="2"/>
      <c r="U50" s="2"/>
      <c r="V50" s="2"/>
      <c r="W50" s="2"/>
      <c r="X50" s="2"/>
    </row>
    <row r="51" spans="1:24" ht="12.75">
      <c r="A51" s="110" t="s">
        <v>63</v>
      </c>
      <c r="B51" s="106"/>
      <c r="C51" s="106"/>
      <c r="D51" s="110" t="s">
        <v>64</v>
      </c>
      <c r="E51" s="111"/>
      <c r="F51" s="111"/>
      <c r="G51" s="111"/>
      <c r="H51" s="15"/>
      <c r="I51" s="28"/>
      <c r="J51" s="15"/>
      <c r="K51" s="15"/>
      <c r="M51" s="3"/>
      <c r="N51" s="15"/>
      <c r="O51" s="15"/>
      <c r="P51" s="15"/>
      <c r="Q51" s="15"/>
      <c r="T51" s="2"/>
      <c r="U51" s="2"/>
      <c r="V51" s="2"/>
      <c r="W51" s="2"/>
      <c r="X51" s="2"/>
    </row>
    <row r="52" spans="1:24" ht="12.75">
      <c r="A52" s="110"/>
      <c r="B52" s="106" t="s">
        <v>197</v>
      </c>
      <c r="C52" s="106">
        <v>630</v>
      </c>
      <c r="D52" s="106" t="s">
        <v>70</v>
      </c>
      <c r="E52" s="111">
        <v>12000</v>
      </c>
      <c r="F52" s="111">
        <v>5000</v>
      </c>
      <c r="G52" s="111">
        <f>E52+F52</f>
        <v>17000</v>
      </c>
      <c r="H52" s="15"/>
      <c r="I52" s="28"/>
      <c r="J52" s="15"/>
      <c r="K52" s="15"/>
      <c r="M52" s="3"/>
      <c r="N52" s="15"/>
      <c r="O52" s="15"/>
      <c r="P52" s="15"/>
      <c r="Q52" s="15"/>
      <c r="T52" s="2"/>
      <c r="U52" s="2"/>
      <c r="V52" s="2"/>
      <c r="W52" s="2"/>
      <c r="X52" s="2"/>
    </row>
    <row r="53" spans="1:24" ht="12.75">
      <c r="A53" s="106"/>
      <c r="B53" s="106"/>
      <c r="C53" s="106"/>
      <c r="D53" s="106" t="s">
        <v>26</v>
      </c>
      <c r="E53" s="111">
        <f>SUM(E52:E52)</f>
        <v>12000</v>
      </c>
      <c r="F53" s="111">
        <f>SUM(F52:F52)</f>
        <v>5000</v>
      </c>
      <c r="G53" s="111">
        <f>SUM(G52:G52)</f>
        <v>17000</v>
      </c>
      <c r="H53" s="15"/>
      <c r="I53" s="28"/>
      <c r="J53" s="15"/>
      <c r="K53" s="15"/>
      <c r="M53" s="3"/>
      <c r="N53" s="15"/>
      <c r="O53" s="15"/>
      <c r="P53" s="15"/>
      <c r="Q53" s="15"/>
      <c r="T53" s="2"/>
      <c r="U53" s="2"/>
      <c r="V53" s="2"/>
      <c r="W53" s="2"/>
      <c r="X53" s="2"/>
    </row>
    <row r="54" spans="1:24" ht="12.75">
      <c r="A54" s="110" t="s">
        <v>63</v>
      </c>
      <c r="B54" s="106"/>
      <c r="C54" s="106"/>
      <c r="D54" s="110" t="s">
        <v>365</v>
      </c>
      <c r="E54" s="111"/>
      <c r="F54" s="111"/>
      <c r="G54" s="111"/>
      <c r="H54" s="15"/>
      <c r="I54" s="28"/>
      <c r="J54" s="15"/>
      <c r="K54" s="15"/>
      <c r="M54" s="3"/>
      <c r="N54" s="15"/>
      <c r="O54" s="15"/>
      <c r="P54" s="15"/>
      <c r="Q54" s="15"/>
      <c r="T54" s="2"/>
      <c r="U54" s="2"/>
      <c r="V54" s="2"/>
      <c r="W54" s="2"/>
      <c r="X54" s="2"/>
    </row>
    <row r="55" spans="1:24" ht="12.75">
      <c r="A55" s="110"/>
      <c r="B55" s="106" t="s">
        <v>197</v>
      </c>
      <c r="C55" s="106">
        <v>710</v>
      </c>
      <c r="D55" s="106" t="s">
        <v>366</v>
      </c>
      <c r="E55" s="111"/>
      <c r="F55" s="111">
        <v>10000</v>
      </c>
      <c r="G55" s="111">
        <f>F55</f>
        <v>10000</v>
      </c>
      <c r="H55" s="15"/>
      <c r="I55" s="28"/>
      <c r="J55" s="15"/>
      <c r="K55" s="15"/>
      <c r="M55" s="3"/>
      <c r="N55" s="15"/>
      <c r="O55" s="15"/>
      <c r="P55" s="15"/>
      <c r="Q55" s="15"/>
      <c r="T55" s="2"/>
      <c r="U55" s="2"/>
      <c r="V55" s="2"/>
      <c r="W55" s="2"/>
      <c r="X55" s="2"/>
    </row>
    <row r="56" spans="1:24" ht="12.75">
      <c r="A56" s="106"/>
      <c r="B56" s="106"/>
      <c r="C56" s="106"/>
      <c r="D56" s="106" t="s">
        <v>26</v>
      </c>
      <c r="E56" s="111"/>
      <c r="F56" s="111">
        <f>SUM(F55)</f>
        <v>10000</v>
      </c>
      <c r="G56" s="111">
        <f>SUM(G55)</f>
        <v>10000</v>
      </c>
      <c r="H56" s="15"/>
      <c r="I56" s="28"/>
      <c r="J56" s="15"/>
      <c r="K56" s="15"/>
      <c r="M56" s="3"/>
      <c r="N56" s="15"/>
      <c r="O56" s="15"/>
      <c r="P56" s="15"/>
      <c r="Q56" s="15"/>
      <c r="T56" s="2"/>
      <c r="U56" s="2"/>
      <c r="V56" s="2"/>
      <c r="W56" s="2"/>
      <c r="X56" s="2"/>
    </row>
    <row r="57" spans="1:24" ht="12.75">
      <c r="A57" s="110" t="s">
        <v>65</v>
      </c>
      <c r="B57" s="106"/>
      <c r="C57" s="106"/>
      <c r="D57" s="110" t="s">
        <v>66</v>
      </c>
      <c r="E57" s="112"/>
      <c r="F57" s="112"/>
      <c r="G57" s="112"/>
      <c r="H57" s="15"/>
      <c r="M57" s="5"/>
      <c r="N57" s="8"/>
      <c r="O57" s="8"/>
      <c r="P57" s="8"/>
      <c r="Q57" s="8"/>
      <c r="T57" s="2"/>
      <c r="U57" s="2"/>
      <c r="V57" s="2"/>
      <c r="W57" s="2"/>
      <c r="X57" s="2"/>
    </row>
    <row r="58" spans="1:24" ht="12.75">
      <c r="A58" s="110"/>
      <c r="B58" s="106" t="s">
        <v>31</v>
      </c>
      <c r="C58" s="114">
        <v>630</v>
      </c>
      <c r="D58" s="106" t="s">
        <v>222</v>
      </c>
      <c r="E58" s="111">
        <v>8000</v>
      </c>
      <c r="F58" s="111">
        <v>2000</v>
      </c>
      <c r="G58" s="111">
        <f>E58+F58</f>
        <v>10000</v>
      </c>
      <c r="H58" s="15"/>
      <c r="I58" s="28"/>
      <c r="J58" s="15"/>
      <c r="K58" s="15"/>
      <c r="N58" s="15"/>
      <c r="O58" s="15"/>
      <c r="P58" s="15"/>
      <c r="Q58" s="15"/>
      <c r="T58" s="2"/>
      <c r="U58" s="2"/>
      <c r="V58" s="2"/>
      <c r="W58" s="2"/>
      <c r="X58" s="2"/>
    </row>
    <row r="59" spans="1:24" ht="12.75">
      <c r="A59" s="106"/>
      <c r="B59" s="114" t="s">
        <v>31</v>
      </c>
      <c r="C59" s="114">
        <v>710</v>
      </c>
      <c r="D59" s="114" t="s">
        <v>270</v>
      </c>
      <c r="E59" s="111">
        <v>7000</v>
      </c>
      <c r="F59" s="111">
        <v>15000</v>
      </c>
      <c r="G59" s="111">
        <f>E59+F59</f>
        <v>22000</v>
      </c>
      <c r="H59" s="15"/>
      <c r="I59" s="28"/>
      <c r="J59" s="15"/>
      <c r="K59" s="15"/>
      <c r="N59" s="15"/>
      <c r="O59" s="15"/>
      <c r="P59" s="15"/>
      <c r="Q59" s="15"/>
      <c r="T59" s="2"/>
      <c r="U59" s="2"/>
      <c r="V59" s="2"/>
      <c r="W59" s="2"/>
      <c r="X59" s="2"/>
    </row>
    <row r="60" spans="1:24" ht="12.75">
      <c r="A60" s="106"/>
      <c r="B60" s="106"/>
      <c r="C60" s="106"/>
      <c r="D60" s="106" t="s">
        <v>26</v>
      </c>
      <c r="E60" s="111">
        <f>SUM(E58:E59)</f>
        <v>15000</v>
      </c>
      <c r="F60" s="111">
        <f>SUM(F58:F59)</f>
        <v>17000</v>
      </c>
      <c r="G60" s="111">
        <f>SUM(G58:G59)</f>
        <v>32000</v>
      </c>
      <c r="I60" s="28"/>
      <c r="J60" s="15"/>
      <c r="K60" s="15"/>
      <c r="M60" s="3"/>
      <c r="N60" s="15"/>
      <c r="O60" s="15"/>
      <c r="P60" s="15"/>
      <c r="Q60" s="15"/>
      <c r="T60" s="2"/>
      <c r="U60" s="2"/>
      <c r="V60" s="2"/>
      <c r="W60" s="2"/>
      <c r="X60" s="2"/>
    </row>
    <row r="61" spans="1:24" ht="12.75">
      <c r="A61" s="110" t="s">
        <v>67</v>
      </c>
      <c r="B61" s="106"/>
      <c r="C61" s="106"/>
      <c r="D61" s="110" t="s">
        <v>227</v>
      </c>
      <c r="E61" s="111"/>
      <c r="F61" s="111"/>
      <c r="G61" s="111"/>
      <c r="H61" s="28"/>
      <c r="I61" s="28"/>
      <c r="J61" s="28"/>
      <c r="K61" s="28"/>
      <c r="M61" s="19"/>
      <c r="N61" s="28"/>
      <c r="O61" s="28"/>
      <c r="P61" s="28"/>
      <c r="Q61" s="28"/>
      <c r="T61" s="2"/>
      <c r="U61" s="2"/>
      <c r="V61" s="2"/>
      <c r="W61" s="2"/>
      <c r="X61" s="2"/>
    </row>
    <row r="62" spans="1:24" ht="12.75">
      <c r="A62" s="106"/>
      <c r="B62" s="106" t="s">
        <v>68</v>
      </c>
      <c r="C62" s="106">
        <v>610</v>
      </c>
      <c r="D62" s="106" t="s">
        <v>69</v>
      </c>
      <c r="E62" s="111">
        <v>800</v>
      </c>
      <c r="F62" s="111">
        <v>200</v>
      </c>
      <c r="G62" s="111">
        <f>E62+F62</f>
        <v>1000</v>
      </c>
      <c r="H62" s="15"/>
      <c r="I62" s="28"/>
      <c r="J62" s="15"/>
      <c r="K62" s="15"/>
      <c r="M62" s="3"/>
      <c r="N62" s="15"/>
      <c r="O62" s="15"/>
      <c r="P62" s="15"/>
      <c r="Q62" s="15"/>
      <c r="T62" s="2"/>
      <c r="U62" s="2"/>
      <c r="V62" s="2"/>
      <c r="W62" s="2"/>
      <c r="X62" s="2"/>
    </row>
    <row r="63" spans="1:24" ht="12.75">
      <c r="A63" s="106"/>
      <c r="B63" s="106" t="s">
        <v>68</v>
      </c>
      <c r="C63" s="106">
        <v>620</v>
      </c>
      <c r="D63" s="106" t="s">
        <v>30</v>
      </c>
      <c r="E63" s="111">
        <v>400</v>
      </c>
      <c r="F63" s="111">
        <v>300</v>
      </c>
      <c r="G63" s="111">
        <f>E63+F63</f>
        <v>700</v>
      </c>
      <c r="H63" s="15"/>
      <c r="I63" s="28"/>
      <c r="J63" s="15"/>
      <c r="K63" s="15"/>
      <c r="M63" s="3"/>
      <c r="N63" s="15"/>
      <c r="O63" s="15"/>
      <c r="P63" s="15"/>
      <c r="Q63" s="15"/>
      <c r="T63" s="2"/>
      <c r="U63" s="2"/>
      <c r="V63" s="2"/>
      <c r="W63" s="2"/>
      <c r="X63" s="2"/>
    </row>
    <row r="64" spans="1:24" ht="12.75">
      <c r="A64" s="106"/>
      <c r="B64" s="106" t="s">
        <v>68</v>
      </c>
      <c r="C64" s="106">
        <v>630</v>
      </c>
      <c r="D64" s="106" t="s">
        <v>70</v>
      </c>
      <c r="E64" s="111">
        <v>8300</v>
      </c>
      <c r="F64" s="111">
        <v>4899</v>
      </c>
      <c r="G64" s="111">
        <f>E64+F64</f>
        <v>13199</v>
      </c>
      <c r="H64" s="15"/>
      <c r="I64" s="28"/>
      <c r="J64" s="15"/>
      <c r="K64" s="15"/>
      <c r="M64" s="3"/>
      <c r="N64" s="15"/>
      <c r="O64" s="15"/>
      <c r="P64" s="15"/>
      <c r="Q64" s="15"/>
      <c r="T64" s="2"/>
      <c r="U64" s="2"/>
      <c r="V64" s="2"/>
      <c r="W64" s="2"/>
      <c r="X64" s="2"/>
    </row>
    <row r="65" spans="1:24" ht="12.75">
      <c r="A65" s="106"/>
      <c r="B65" s="106"/>
      <c r="C65" s="106"/>
      <c r="D65" s="106" t="s">
        <v>26</v>
      </c>
      <c r="E65" s="111">
        <f>SUM(E62:E64)</f>
        <v>9500</v>
      </c>
      <c r="F65" s="111">
        <f>SUM(F62:F64)</f>
        <v>5399</v>
      </c>
      <c r="G65" s="111">
        <f>SUM(G62:G64)</f>
        <v>14899</v>
      </c>
      <c r="H65" s="15"/>
      <c r="I65" s="28"/>
      <c r="J65" s="15"/>
      <c r="K65" s="15"/>
      <c r="M65" s="3"/>
      <c r="N65" s="15"/>
      <c r="O65" s="15"/>
      <c r="P65" s="15"/>
      <c r="Q65" s="15"/>
      <c r="T65" s="2"/>
      <c r="U65" s="2"/>
      <c r="V65" s="2"/>
      <c r="W65" s="2"/>
      <c r="X65" s="2"/>
    </row>
    <row r="66" spans="1:24" ht="12.75">
      <c r="A66" s="109" t="s">
        <v>71</v>
      </c>
      <c r="B66" s="109"/>
      <c r="C66" s="109"/>
      <c r="D66" s="109" t="s">
        <v>72</v>
      </c>
      <c r="E66" s="127">
        <f>E72+E77+E81+E85+E88+E94+E98+E102</f>
        <v>696772</v>
      </c>
      <c r="F66" s="127">
        <f>F72+F77+F81+F85+F88+F94+F98+F102</f>
        <v>9413</v>
      </c>
      <c r="G66" s="127">
        <f>G72+G77+G81+G85+G88+G94+G98+G102</f>
        <v>706185</v>
      </c>
      <c r="H66" s="26"/>
      <c r="I66" s="35"/>
      <c r="J66" s="26"/>
      <c r="K66" s="26"/>
      <c r="M66" s="10"/>
      <c r="N66" s="26"/>
      <c r="O66" s="26"/>
      <c r="P66" s="26"/>
      <c r="Q66" s="26"/>
      <c r="T66" s="2"/>
      <c r="U66" s="2"/>
      <c r="V66" s="2"/>
      <c r="W66" s="2"/>
      <c r="X66" s="2"/>
    </row>
    <row r="67" spans="1:24" ht="12.75">
      <c r="A67" s="110" t="s">
        <v>73</v>
      </c>
      <c r="B67" s="106"/>
      <c r="C67" s="106"/>
      <c r="D67" s="110" t="s">
        <v>74</v>
      </c>
      <c r="E67" s="112"/>
      <c r="F67" s="112"/>
      <c r="G67" s="112"/>
      <c r="M67" s="5"/>
      <c r="N67" s="8"/>
      <c r="O67" s="8"/>
      <c r="P67" s="8"/>
      <c r="Q67" s="8"/>
      <c r="T67" s="2"/>
      <c r="U67" s="2"/>
      <c r="V67" s="2"/>
      <c r="W67" s="2"/>
      <c r="X67" s="2"/>
    </row>
    <row r="68" spans="1:24" ht="12.75">
      <c r="A68" s="106"/>
      <c r="B68" s="106" t="s">
        <v>75</v>
      </c>
      <c r="C68" s="106">
        <v>610</v>
      </c>
      <c r="D68" s="106" t="s">
        <v>34</v>
      </c>
      <c r="E68" s="107">
        <v>15500</v>
      </c>
      <c r="F68" s="107"/>
      <c r="G68" s="107">
        <v>15500</v>
      </c>
      <c r="H68" s="14"/>
      <c r="I68" s="30"/>
      <c r="J68" s="14"/>
      <c r="K68" s="14"/>
      <c r="M68" s="4"/>
      <c r="N68" s="14"/>
      <c r="O68" s="14"/>
      <c r="P68" s="14"/>
      <c r="Q68" s="14"/>
      <c r="T68" s="2"/>
      <c r="U68" s="2"/>
      <c r="V68" s="2"/>
      <c r="W68" s="2"/>
      <c r="X68" s="2"/>
    </row>
    <row r="69" spans="1:24" ht="12.75">
      <c r="A69" s="106"/>
      <c r="B69" s="106" t="s">
        <v>75</v>
      </c>
      <c r="C69" s="106">
        <v>620</v>
      </c>
      <c r="D69" s="106" t="s">
        <v>30</v>
      </c>
      <c r="E69" s="112">
        <v>5880</v>
      </c>
      <c r="F69" s="112"/>
      <c r="G69" s="112">
        <v>5880</v>
      </c>
      <c r="H69" s="13"/>
      <c r="J69" s="13"/>
      <c r="K69" s="13"/>
      <c r="M69" s="7"/>
      <c r="N69" s="13"/>
      <c r="O69" s="13"/>
      <c r="P69" s="13"/>
      <c r="Q69" s="13"/>
      <c r="T69" s="2"/>
      <c r="U69" s="2"/>
      <c r="V69" s="2"/>
      <c r="W69" s="2"/>
      <c r="X69" s="2"/>
    </row>
    <row r="70" spans="1:24" ht="12.75">
      <c r="A70" s="106"/>
      <c r="B70" s="106" t="s">
        <v>75</v>
      </c>
      <c r="C70" s="106">
        <v>630</v>
      </c>
      <c r="D70" s="106" t="s">
        <v>70</v>
      </c>
      <c r="E70" s="111">
        <v>2052</v>
      </c>
      <c r="F70" s="111"/>
      <c r="G70" s="111">
        <v>2052</v>
      </c>
      <c r="H70" s="15"/>
      <c r="I70" s="28"/>
      <c r="J70" s="15"/>
      <c r="K70" s="15"/>
      <c r="M70" s="3"/>
      <c r="N70" s="15"/>
      <c r="O70" s="15"/>
      <c r="P70" s="15"/>
      <c r="Q70" s="15"/>
      <c r="T70" s="2"/>
      <c r="U70" s="2"/>
      <c r="V70" s="2"/>
      <c r="W70" s="2"/>
      <c r="X70" s="2"/>
    </row>
    <row r="71" spans="1:24" ht="12.75">
      <c r="A71" s="106"/>
      <c r="B71" s="106" t="s">
        <v>75</v>
      </c>
      <c r="C71" s="106">
        <v>640</v>
      </c>
      <c r="D71" s="65" t="s">
        <v>289</v>
      </c>
      <c r="E71" s="111">
        <v>700</v>
      </c>
      <c r="F71" s="111"/>
      <c r="G71" s="111">
        <v>700</v>
      </c>
      <c r="H71" s="15"/>
      <c r="I71" s="28"/>
      <c r="J71" s="15"/>
      <c r="K71" s="15"/>
      <c r="M71" s="3"/>
      <c r="N71" s="15"/>
      <c r="O71" s="15"/>
      <c r="P71" s="15"/>
      <c r="Q71" s="15"/>
      <c r="T71" s="2"/>
      <c r="U71" s="2"/>
      <c r="V71" s="2"/>
      <c r="W71" s="2"/>
      <c r="X71" s="2"/>
    </row>
    <row r="72" spans="1:24" ht="12.75">
      <c r="A72" s="106"/>
      <c r="B72" s="106"/>
      <c r="C72" s="106"/>
      <c r="D72" s="106" t="s">
        <v>26</v>
      </c>
      <c r="E72" s="111">
        <f>SUM(E68:E71)</f>
        <v>24132</v>
      </c>
      <c r="F72" s="111">
        <f>SUM(F68:F71)</f>
        <v>0</v>
      </c>
      <c r="G72" s="111">
        <f>SUM(G68:G71)</f>
        <v>24132</v>
      </c>
      <c r="H72" s="15"/>
      <c r="I72" s="28"/>
      <c r="J72" s="15"/>
      <c r="K72" s="15"/>
      <c r="M72" s="3"/>
      <c r="N72" s="15"/>
      <c r="O72" s="15"/>
      <c r="P72" s="15"/>
      <c r="Q72" s="15"/>
      <c r="T72" s="2"/>
      <c r="U72" s="2"/>
      <c r="V72" s="2"/>
      <c r="W72" s="2"/>
      <c r="X72" s="2"/>
    </row>
    <row r="73" spans="1:24" ht="12.75">
      <c r="A73" s="110" t="s">
        <v>76</v>
      </c>
      <c r="B73" s="106"/>
      <c r="C73" s="106"/>
      <c r="D73" s="113" t="s">
        <v>77</v>
      </c>
      <c r="E73" s="112"/>
      <c r="F73" s="112"/>
      <c r="G73" s="112"/>
      <c r="M73" s="5"/>
      <c r="N73" s="8"/>
      <c r="O73" s="8"/>
      <c r="P73" s="8"/>
      <c r="Q73" s="8"/>
      <c r="T73" s="2"/>
      <c r="U73" s="2"/>
      <c r="V73" s="2"/>
      <c r="W73" s="2"/>
      <c r="X73" s="2"/>
    </row>
    <row r="74" spans="1:24" ht="12.75">
      <c r="A74" s="106" t="s">
        <v>206</v>
      </c>
      <c r="B74" s="106"/>
      <c r="C74" s="106"/>
      <c r="D74" s="113" t="s">
        <v>207</v>
      </c>
      <c r="E74" s="112"/>
      <c r="F74" s="112"/>
      <c r="G74" s="112"/>
      <c r="H74" s="5"/>
      <c r="J74" s="5"/>
      <c r="N74" s="5"/>
      <c r="O74" s="5"/>
      <c r="P74" s="5"/>
      <c r="Q74" s="5"/>
      <c r="T74" s="2"/>
      <c r="U74" s="2"/>
      <c r="V74" s="2"/>
      <c r="W74" s="2"/>
      <c r="X74" s="2"/>
    </row>
    <row r="75" spans="1:24" ht="12.75">
      <c r="A75" s="110"/>
      <c r="B75" s="106" t="s">
        <v>197</v>
      </c>
      <c r="C75" s="106">
        <v>610</v>
      </c>
      <c r="D75" s="106" t="s">
        <v>34</v>
      </c>
      <c r="E75" s="112">
        <v>300</v>
      </c>
      <c r="F75" s="112"/>
      <c r="G75" s="112">
        <v>300</v>
      </c>
      <c r="N75" s="8"/>
      <c r="O75" s="8"/>
      <c r="P75" s="5"/>
      <c r="Q75" s="5"/>
      <c r="T75" s="2"/>
      <c r="U75" s="2"/>
      <c r="V75" s="2"/>
      <c r="W75" s="2"/>
      <c r="X75" s="2"/>
    </row>
    <row r="76" spans="1:24" ht="12.75">
      <c r="A76" s="110"/>
      <c r="B76" s="106" t="s">
        <v>197</v>
      </c>
      <c r="C76" s="106">
        <v>620</v>
      </c>
      <c r="D76" s="106" t="s">
        <v>30</v>
      </c>
      <c r="E76" s="112">
        <v>105</v>
      </c>
      <c r="F76" s="112"/>
      <c r="G76" s="112">
        <v>105</v>
      </c>
      <c r="N76" s="8"/>
      <c r="O76" s="8"/>
      <c r="P76" s="5"/>
      <c r="Q76" s="5"/>
      <c r="T76" s="2"/>
      <c r="U76" s="2"/>
      <c r="V76" s="2"/>
      <c r="W76" s="2"/>
      <c r="X76" s="2"/>
    </row>
    <row r="77" spans="1:24" ht="12.75">
      <c r="A77" s="106"/>
      <c r="B77" s="106"/>
      <c r="C77" s="106"/>
      <c r="D77" s="106" t="s">
        <v>26</v>
      </c>
      <c r="E77" s="112">
        <f>SUM(E75:E76)</f>
        <v>405</v>
      </c>
      <c r="F77" s="112">
        <f>SUM(F75:F76)</f>
        <v>0</v>
      </c>
      <c r="G77" s="112">
        <f>SUM(G75:G76)</f>
        <v>405</v>
      </c>
      <c r="N77" s="8"/>
      <c r="O77" s="8"/>
      <c r="P77" s="5"/>
      <c r="Q77" s="5"/>
      <c r="T77" s="2"/>
      <c r="U77" s="2"/>
      <c r="V77" s="2"/>
      <c r="W77" s="2"/>
      <c r="X77" s="2"/>
    </row>
    <row r="78" spans="1:24" ht="12.75">
      <c r="A78" s="106" t="s">
        <v>78</v>
      </c>
      <c r="B78" s="106"/>
      <c r="C78" s="106"/>
      <c r="D78" s="113" t="s">
        <v>79</v>
      </c>
      <c r="E78" s="112"/>
      <c r="F78" s="112"/>
      <c r="G78" s="112"/>
      <c r="M78" s="5"/>
      <c r="N78" s="8"/>
      <c r="O78" s="8"/>
      <c r="P78" s="8"/>
      <c r="Q78" s="8"/>
      <c r="T78" s="2"/>
      <c r="U78" s="2"/>
      <c r="V78" s="2"/>
      <c r="W78" s="2"/>
      <c r="X78" s="2"/>
    </row>
    <row r="79" spans="1:24" ht="12.75">
      <c r="A79" s="106"/>
      <c r="B79" s="106" t="s">
        <v>197</v>
      </c>
      <c r="C79" s="106">
        <v>610</v>
      </c>
      <c r="D79" s="106" t="s">
        <v>34</v>
      </c>
      <c r="E79" s="107">
        <v>1900</v>
      </c>
      <c r="F79" s="107"/>
      <c r="G79" s="107">
        <v>1900</v>
      </c>
      <c r="H79" s="14"/>
      <c r="I79" s="30"/>
      <c r="J79" s="14"/>
      <c r="K79" s="14"/>
      <c r="M79" s="4"/>
      <c r="N79" s="14"/>
      <c r="O79" s="14"/>
      <c r="P79" s="14"/>
      <c r="Q79" s="14"/>
      <c r="T79" s="2"/>
      <c r="U79" s="2"/>
      <c r="V79" s="2"/>
      <c r="W79" s="2"/>
      <c r="X79" s="2"/>
    </row>
    <row r="80" spans="1:24" ht="12.75">
      <c r="A80" s="106"/>
      <c r="B80" s="106" t="s">
        <v>197</v>
      </c>
      <c r="C80" s="106">
        <v>620</v>
      </c>
      <c r="D80" s="106" t="s">
        <v>30</v>
      </c>
      <c r="E80" s="107">
        <v>665</v>
      </c>
      <c r="F80" s="107"/>
      <c r="G80" s="107">
        <v>665</v>
      </c>
      <c r="H80" s="14"/>
      <c r="I80" s="30"/>
      <c r="J80" s="14"/>
      <c r="K80" s="14"/>
      <c r="M80" s="4"/>
      <c r="N80" s="14"/>
      <c r="O80" s="14"/>
      <c r="P80" s="14"/>
      <c r="Q80" s="14"/>
      <c r="T80" s="2"/>
      <c r="U80" s="2"/>
      <c r="V80" s="2"/>
      <c r="W80" s="2"/>
      <c r="X80" s="2"/>
    </row>
    <row r="81" spans="1:24" ht="12.75">
      <c r="A81" s="106"/>
      <c r="B81" s="106"/>
      <c r="C81" s="106"/>
      <c r="D81" s="106" t="s">
        <v>26</v>
      </c>
      <c r="E81" s="107">
        <f>SUM(E79:E80)</f>
        <v>2565</v>
      </c>
      <c r="F81" s="107">
        <f>SUM(F79:F80)</f>
        <v>0</v>
      </c>
      <c r="G81" s="107">
        <f>SUM(G79:G80)</f>
        <v>2565</v>
      </c>
      <c r="H81" s="14"/>
      <c r="I81" s="30"/>
      <c r="J81" s="14"/>
      <c r="K81" s="14"/>
      <c r="M81" s="4"/>
      <c r="N81" s="14"/>
      <c r="O81" s="14"/>
      <c r="P81" s="14"/>
      <c r="Q81" s="14"/>
      <c r="T81" s="2"/>
      <c r="U81" s="2"/>
      <c r="V81" s="2"/>
      <c r="W81" s="2"/>
      <c r="X81" s="2"/>
    </row>
    <row r="82" spans="1:24" ht="12.75">
      <c r="A82" s="110" t="s">
        <v>80</v>
      </c>
      <c r="B82" s="110"/>
      <c r="C82" s="110"/>
      <c r="D82" s="113" t="s">
        <v>81</v>
      </c>
      <c r="E82" s="107"/>
      <c r="F82" s="107"/>
      <c r="G82" s="107"/>
      <c r="H82" s="14"/>
      <c r="I82" s="30"/>
      <c r="J82" s="14"/>
      <c r="K82" s="14"/>
      <c r="M82" s="4"/>
      <c r="N82" s="14"/>
      <c r="O82" s="14"/>
      <c r="P82" s="14"/>
      <c r="Q82" s="14"/>
      <c r="T82" s="2"/>
      <c r="U82" s="2"/>
      <c r="V82" s="2"/>
      <c r="W82" s="2"/>
      <c r="X82" s="2"/>
    </row>
    <row r="83" spans="1:24" ht="12.75">
      <c r="A83" s="106" t="s">
        <v>82</v>
      </c>
      <c r="B83" s="106"/>
      <c r="C83" s="106"/>
      <c r="D83" s="113" t="s">
        <v>83</v>
      </c>
      <c r="E83" s="107"/>
      <c r="F83" s="107"/>
      <c r="G83" s="107"/>
      <c r="H83" s="14"/>
      <c r="I83" s="30"/>
      <c r="J83" s="14"/>
      <c r="K83" s="14"/>
      <c r="M83" s="4"/>
      <c r="N83" s="14"/>
      <c r="O83" s="14"/>
      <c r="P83" s="14"/>
      <c r="Q83" s="14"/>
      <c r="T83" s="2"/>
      <c r="U83" s="2"/>
      <c r="V83" s="2"/>
      <c r="W83" s="2"/>
      <c r="X83" s="2"/>
    </row>
    <row r="84" spans="1:24" ht="12.75">
      <c r="A84" s="106"/>
      <c r="B84" s="106" t="s">
        <v>51</v>
      </c>
      <c r="C84" s="65">
        <v>630</v>
      </c>
      <c r="D84" s="106" t="s">
        <v>249</v>
      </c>
      <c r="E84" s="107">
        <v>19200</v>
      </c>
      <c r="F84" s="107"/>
      <c r="G84" s="107">
        <v>19200</v>
      </c>
      <c r="H84" s="14"/>
      <c r="I84" s="30"/>
      <c r="J84" s="14"/>
      <c r="K84" s="14"/>
      <c r="M84" s="4"/>
      <c r="N84" s="14"/>
      <c r="O84" s="14"/>
      <c r="P84" s="14"/>
      <c r="Q84" s="14"/>
      <c r="T84" s="2"/>
      <c r="U84" s="2"/>
      <c r="V84" s="2"/>
      <c r="W84" s="2"/>
      <c r="X84" s="2"/>
    </row>
    <row r="85" spans="1:24" ht="12.75">
      <c r="A85" s="106"/>
      <c r="B85" s="106"/>
      <c r="C85" s="106"/>
      <c r="D85" s="106" t="s">
        <v>26</v>
      </c>
      <c r="E85" s="112">
        <f>SUM(E84:E84)</f>
        <v>19200</v>
      </c>
      <c r="F85" s="112">
        <f>SUM(F84:F84)</f>
        <v>0</v>
      </c>
      <c r="G85" s="112">
        <f>SUM(G84:G84)</f>
        <v>19200</v>
      </c>
      <c r="H85" s="13"/>
      <c r="J85" s="13"/>
      <c r="K85" s="13"/>
      <c r="M85" s="7"/>
      <c r="N85" s="13"/>
      <c r="O85" s="13"/>
      <c r="P85" s="13"/>
      <c r="Q85" s="13"/>
      <c r="T85" s="2"/>
      <c r="U85" s="2"/>
      <c r="V85" s="2"/>
      <c r="W85" s="2"/>
      <c r="X85" s="2"/>
    </row>
    <row r="86" spans="1:24" ht="12.75">
      <c r="A86" s="114" t="s">
        <v>84</v>
      </c>
      <c r="B86" s="114"/>
      <c r="C86" s="114"/>
      <c r="D86" s="117" t="s">
        <v>85</v>
      </c>
      <c r="E86" s="107"/>
      <c r="F86" s="107"/>
      <c r="G86" s="107"/>
      <c r="H86" s="14"/>
      <c r="I86" s="30"/>
      <c r="J86" s="14"/>
      <c r="K86" s="14"/>
      <c r="M86" s="4"/>
      <c r="N86" s="14"/>
      <c r="O86" s="14"/>
      <c r="P86" s="14"/>
      <c r="Q86" s="14"/>
      <c r="T86" s="2"/>
      <c r="U86" s="2"/>
      <c r="V86" s="2"/>
      <c r="W86" s="2"/>
      <c r="X86" s="2"/>
    </row>
    <row r="87" spans="1:24" ht="12.75">
      <c r="A87" s="106"/>
      <c r="B87" s="106" t="s">
        <v>51</v>
      </c>
      <c r="C87" s="65">
        <v>630</v>
      </c>
      <c r="D87" s="106" t="s">
        <v>250</v>
      </c>
      <c r="E87" s="107">
        <v>500</v>
      </c>
      <c r="F87" s="107"/>
      <c r="G87" s="107">
        <v>500</v>
      </c>
      <c r="H87" s="14"/>
      <c r="I87" s="30"/>
      <c r="J87" s="14"/>
      <c r="K87" s="14"/>
      <c r="M87" s="4"/>
      <c r="N87" s="14"/>
      <c r="O87" s="14"/>
      <c r="P87" s="14"/>
      <c r="Q87" s="14"/>
      <c r="T87" s="2"/>
      <c r="U87" s="2"/>
      <c r="V87" s="2"/>
      <c r="W87" s="2"/>
      <c r="X87" s="2"/>
    </row>
    <row r="88" spans="1:24" ht="12.75">
      <c r="A88" s="106"/>
      <c r="B88" s="106"/>
      <c r="C88" s="106"/>
      <c r="D88" s="106" t="s">
        <v>26</v>
      </c>
      <c r="E88" s="107">
        <f>SUM(E87)</f>
        <v>500</v>
      </c>
      <c r="F88" s="107">
        <f>SUM(F87)</f>
        <v>0</v>
      </c>
      <c r="G88" s="107">
        <f>SUM(G87)</f>
        <v>500</v>
      </c>
      <c r="H88" s="14"/>
      <c r="I88" s="30"/>
      <c r="J88" s="14"/>
      <c r="K88" s="14"/>
      <c r="M88" s="4"/>
      <c r="N88" s="14"/>
      <c r="O88" s="14"/>
      <c r="P88" s="14"/>
      <c r="Q88" s="14"/>
      <c r="T88" s="2"/>
      <c r="U88" s="2"/>
      <c r="V88" s="2"/>
      <c r="W88" s="2"/>
      <c r="X88" s="2"/>
    </row>
    <row r="89" spans="1:24" ht="12.75">
      <c r="A89" s="110" t="s">
        <v>86</v>
      </c>
      <c r="B89" s="106"/>
      <c r="C89" s="106"/>
      <c r="D89" s="113" t="s">
        <v>87</v>
      </c>
      <c r="E89" s="107"/>
      <c r="F89" s="107"/>
      <c r="G89" s="107"/>
      <c r="H89" s="14"/>
      <c r="I89" s="30"/>
      <c r="J89" s="14"/>
      <c r="K89" s="14"/>
      <c r="M89" s="4"/>
      <c r="N89" s="14"/>
      <c r="O89" s="14"/>
      <c r="P89" s="14"/>
      <c r="Q89" s="14"/>
      <c r="T89" s="2"/>
      <c r="U89" s="2"/>
      <c r="V89" s="2"/>
      <c r="W89" s="2"/>
      <c r="X89" s="2"/>
    </row>
    <row r="90" spans="1:24" ht="12.75">
      <c r="A90" s="106"/>
      <c r="B90" s="106" t="s">
        <v>88</v>
      </c>
      <c r="C90" s="106">
        <v>610</v>
      </c>
      <c r="D90" s="106" t="s">
        <v>34</v>
      </c>
      <c r="E90" s="107">
        <v>91000</v>
      </c>
      <c r="F90" s="107"/>
      <c r="G90" s="107">
        <v>91000</v>
      </c>
      <c r="H90" s="14"/>
      <c r="I90" s="30"/>
      <c r="J90" s="14"/>
      <c r="K90" s="14"/>
      <c r="M90" s="4"/>
      <c r="N90" s="14"/>
      <c r="O90" s="14"/>
      <c r="P90" s="14"/>
      <c r="Q90" s="14"/>
      <c r="T90" s="2"/>
      <c r="U90" s="2"/>
      <c r="V90" s="2"/>
      <c r="W90" s="2"/>
      <c r="X90" s="2"/>
    </row>
    <row r="91" spans="1:24" ht="12.75">
      <c r="A91" s="106"/>
      <c r="B91" s="106" t="s">
        <v>88</v>
      </c>
      <c r="C91" s="106">
        <v>620</v>
      </c>
      <c r="D91" s="106" t="s">
        <v>30</v>
      </c>
      <c r="E91" s="107">
        <v>34500</v>
      </c>
      <c r="F91" s="107"/>
      <c r="G91" s="107">
        <v>34500</v>
      </c>
      <c r="H91" s="14"/>
      <c r="I91" s="30"/>
      <c r="J91" s="14"/>
      <c r="K91" s="14"/>
      <c r="M91" s="4"/>
      <c r="N91" s="14"/>
      <c r="O91" s="14"/>
      <c r="P91" s="14"/>
      <c r="Q91" s="14"/>
      <c r="T91" s="2"/>
      <c r="U91" s="2"/>
      <c r="V91" s="2"/>
      <c r="W91" s="2"/>
      <c r="X91" s="2"/>
    </row>
    <row r="92" spans="1:24" ht="12.75">
      <c r="A92" s="106"/>
      <c r="B92" s="106" t="s">
        <v>88</v>
      </c>
      <c r="C92" s="106">
        <v>630</v>
      </c>
      <c r="D92" s="106" t="s">
        <v>70</v>
      </c>
      <c r="E92" s="107">
        <f>14550-4500</f>
        <v>10050</v>
      </c>
      <c r="F92" s="107"/>
      <c r="G92" s="107">
        <f>14550-4500</f>
        <v>10050</v>
      </c>
      <c r="H92" s="14"/>
      <c r="I92" s="30"/>
      <c r="J92" s="14"/>
      <c r="K92" s="14"/>
      <c r="M92" s="4"/>
      <c r="N92" s="14"/>
      <c r="O92" s="14"/>
      <c r="P92" s="14"/>
      <c r="Q92" s="14"/>
      <c r="T92" s="2"/>
      <c r="U92" s="2"/>
      <c r="V92" s="2"/>
      <c r="W92" s="2"/>
      <c r="X92" s="2"/>
    </row>
    <row r="93" spans="1:24" ht="12.75">
      <c r="A93" s="106"/>
      <c r="B93" s="106" t="s">
        <v>88</v>
      </c>
      <c r="C93" s="106">
        <v>640</v>
      </c>
      <c r="D93" s="65" t="s">
        <v>289</v>
      </c>
      <c r="E93" s="107">
        <v>2200</v>
      </c>
      <c r="F93" s="107"/>
      <c r="G93" s="107">
        <v>2200</v>
      </c>
      <c r="H93" s="14"/>
      <c r="I93" s="30"/>
      <c r="J93" s="14"/>
      <c r="K93" s="14"/>
      <c r="M93" s="4"/>
      <c r="N93" s="14"/>
      <c r="O93" s="14"/>
      <c r="P93" s="14"/>
      <c r="Q93" s="14"/>
      <c r="T93" s="2"/>
      <c r="U93" s="2"/>
      <c r="V93" s="2"/>
      <c r="W93" s="2"/>
      <c r="X93" s="2"/>
    </row>
    <row r="94" spans="1:24" ht="12.75">
      <c r="A94" s="106"/>
      <c r="B94" s="106"/>
      <c r="C94" s="106"/>
      <c r="D94" s="106" t="s">
        <v>26</v>
      </c>
      <c r="E94" s="107">
        <f>SUM(E90:E93)</f>
        <v>137750</v>
      </c>
      <c r="F94" s="107">
        <f>SUM(F90:F93)</f>
        <v>0</v>
      </c>
      <c r="G94" s="107">
        <f>SUM(G90:G93)</f>
        <v>137750</v>
      </c>
      <c r="H94" s="14"/>
      <c r="I94" s="30"/>
      <c r="J94" s="14"/>
      <c r="K94" s="14"/>
      <c r="M94" s="4"/>
      <c r="N94" s="14"/>
      <c r="O94" s="14"/>
      <c r="P94" s="14"/>
      <c r="Q94" s="14"/>
      <c r="T94" s="2"/>
      <c r="U94" s="2"/>
      <c r="V94" s="2"/>
      <c r="W94" s="2"/>
      <c r="X94" s="2"/>
    </row>
    <row r="95" spans="1:24" ht="12.75">
      <c r="A95" s="110" t="s">
        <v>89</v>
      </c>
      <c r="B95" s="106"/>
      <c r="C95" s="106"/>
      <c r="D95" s="113" t="s">
        <v>90</v>
      </c>
      <c r="E95" s="107"/>
      <c r="F95" s="107"/>
      <c r="G95" s="107"/>
      <c r="H95" s="14"/>
      <c r="I95" s="30"/>
      <c r="J95" s="14"/>
      <c r="K95" s="14"/>
      <c r="M95" s="4"/>
      <c r="N95" s="14"/>
      <c r="O95" s="14"/>
      <c r="P95" s="14"/>
      <c r="Q95" s="14"/>
      <c r="T95" s="2"/>
      <c r="U95" s="2"/>
      <c r="V95" s="2"/>
      <c r="W95" s="2"/>
      <c r="X95" s="2"/>
    </row>
    <row r="96" spans="1:24" ht="12.75">
      <c r="A96" s="106"/>
      <c r="B96" s="106" t="s">
        <v>197</v>
      </c>
      <c r="C96" s="106">
        <v>610</v>
      </c>
      <c r="D96" s="65" t="s">
        <v>91</v>
      </c>
      <c r="E96" s="107">
        <v>540</v>
      </c>
      <c r="F96" s="107">
        <v>74</v>
      </c>
      <c r="G96" s="107">
        <f>E96+F96</f>
        <v>614</v>
      </c>
      <c r="H96" s="14"/>
      <c r="I96" s="30"/>
      <c r="J96" s="14"/>
      <c r="K96" s="14"/>
      <c r="M96" s="4"/>
      <c r="N96" s="14"/>
      <c r="O96" s="14"/>
      <c r="P96" s="14"/>
      <c r="Q96" s="14"/>
      <c r="T96" s="2"/>
      <c r="U96" s="2"/>
      <c r="V96" s="2"/>
      <c r="W96" s="2"/>
      <c r="X96" s="2"/>
    </row>
    <row r="97" spans="1:24" ht="12.75">
      <c r="A97" s="106"/>
      <c r="B97" s="106" t="s">
        <v>197</v>
      </c>
      <c r="C97" s="106">
        <v>620</v>
      </c>
      <c r="D97" s="65" t="s">
        <v>30</v>
      </c>
      <c r="E97" s="107">
        <v>180</v>
      </c>
      <c r="F97" s="107">
        <v>26</v>
      </c>
      <c r="G97" s="107">
        <f>E97+F97</f>
        <v>206</v>
      </c>
      <c r="H97" s="14"/>
      <c r="I97" s="30"/>
      <c r="J97" s="14"/>
      <c r="K97" s="14"/>
      <c r="M97" s="4"/>
      <c r="N97" s="14"/>
      <c r="O97" s="14"/>
      <c r="P97" s="14"/>
      <c r="Q97" s="14"/>
      <c r="T97" s="2"/>
      <c r="U97" s="2"/>
      <c r="V97" s="2"/>
      <c r="W97" s="2"/>
      <c r="X97" s="2"/>
    </row>
    <row r="98" spans="1:24" ht="12.75">
      <c r="A98" s="106"/>
      <c r="B98" s="106"/>
      <c r="C98" s="106"/>
      <c r="D98" s="106" t="s">
        <v>26</v>
      </c>
      <c r="E98" s="107">
        <f>SUM(E96:E97)</f>
        <v>720</v>
      </c>
      <c r="F98" s="107">
        <f>SUM(F96:F97)</f>
        <v>100</v>
      </c>
      <c r="G98" s="107">
        <f>SUM(G96:G97)</f>
        <v>820</v>
      </c>
      <c r="H98" s="14"/>
      <c r="I98" s="30"/>
      <c r="J98" s="14"/>
      <c r="K98" s="14"/>
      <c r="M98" s="4"/>
      <c r="N98" s="14"/>
      <c r="O98" s="14"/>
      <c r="P98" s="14"/>
      <c r="Q98" s="14"/>
      <c r="T98" s="2"/>
      <c r="U98" s="2"/>
      <c r="V98" s="2"/>
      <c r="W98" s="2"/>
      <c r="X98" s="2"/>
    </row>
    <row r="99" spans="1:24" ht="12.75">
      <c r="A99" s="110" t="s">
        <v>92</v>
      </c>
      <c r="B99" s="106"/>
      <c r="C99" s="106"/>
      <c r="D99" s="113" t="s">
        <v>93</v>
      </c>
      <c r="E99" s="107"/>
      <c r="F99" s="107"/>
      <c r="G99" s="107"/>
      <c r="H99" s="14"/>
      <c r="I99" s="30"/>
      <c r="J99" s="14"/>
      <c r="K99" s="14"/>
      <c r="M99" s="4"/>
      <c r="N99" s="14"/>
      <c r="O99" s="14"/>
      <c r="P99" s="14"/>
      <c r="Q99" s="14"/>
      <c r="T99" s="2"/>
      <c r="U99" s="2"/>
      <c r="V99" s="2"/>
      <c r="W99" s="2"/>
      <c r="X99" s="2"/>
    </row>
    <row r="100" spans="1:24" ht="12.75">
      <c r="A100" s="106"/>
      <c r="B100" s="106" t="s">
        <v>31</v>
      </c>
      <c r="C100" s="106">
        <v>630</v>
      </c>
      <c r="D100" s="106" t="s">
        <v>70</v>
      </c>
      <c r="E100" s="107">
        <v>48500</v>
      </c>
      <c r="F100" s="107">
        <v>9313</v>
      </c>
      <c r="G100" s="107">
        <f>E100+F100</f>
        <v>57813</v>
      </c>
      <c r="H100" s="14"/>
      <c r="I100" s="30"/>
      <c r="J100" s="14"/>
      <c r="K100" s="14"/>
      <c r="M100" s="4"/>
      <c r="N100" s="14"/>
      <c r="O100" s="14"/>
      <c r="P100" s="14"/>
      <c r="Q100" s="14"/>
      <c r="T100" s="2"/>
      <c r="U100" s="2"/>
      <c r="V100" s="2"/>
      <c r="W100" s="2"/>
      <c r="X100" s="2"/>
    </row>
    <row r="101" spans="1:24" ht="12.75">
      <c r="A101" s="106"/>
      <c r="B101" s="114" t="s">
        <v>31</v>
      </c>
      <c r="C101" s="114">
        <v>710</v>
      </c>
      <c r="D101" s="114" t="s">
        <v>306</v>
      </c>
      <c r="E101" s="111">
        <v>463000</v>
      </c>
      <c r="F101" s="111"/>
      <c r="G101" s="111">
        <v>463000</v>
      </c>
      <c r="H101" s="14"/>
      <c r="I101" s="30"/>
      <c r="J101" s="14"/>
      <c r="K101" s="14"/>
      <c r="M101" s="4"/>
      <c r="N101" s="14"/>
      <c r="O101" s="14"/>
      <c r="P101" s="14"/>
      <c r="Q101" s="14"/>
      <c r="T101" s="2"/>
      <c r="U101" s="2"/>
      <c r="V101" s="2"/>
      <c r="W101" s="2"/>
      <c r="X101" s="2"/>
    </row>
    <row r="102" spans="1:24" ht="12.75">
      <c r="A102" s="106"/>
      <c r="B102" s="106"/>
      <c r="C102" s="106"/>
      <c r="D102" s="106" t="s">
        <v>26</v>
      </c>
      <c r="E102" s="107">
        <f>SUM(E100:E101)</f>
        <v>511500</v>
      </c>
      <c r="F102" s="107">
        <f>SUM(F100:F101)</f>
        <v>9313</v>
      </c>
      <c r="G102" s="107">
        <f>SUM(G100:G101)</f>
        <v>520813</v>
      </c>
      <c r="H102" s="14"/>
      <c r="I102" s="30"/>
      <c r="J102" s="14"/>
      <c r="K102" s="14"/>
      <c r="M102" s="4"/>
      <c r="N102" s="14"/>
      <c r="O102" s="14"/>
      <c r="P102" s="14"/>
      <c r="Q102" s="14"/>
      <c r="T102" s="2"/>
      <c r="U102" s="2"/>
      <c r="V102" s="2"/>
      <c r="W102" s="2"/>
      <c r="X102" s="2"/>
    </row>
    <row r="103" spans="1:24" ht="12.75">
      <c r="A103" s="109" t="s">
        <v>94</v>
      </c>
      <c r="B103" s="109"/>
      <c r="C103" s="109"/>
      <c r="D103" s="109" t="s">
        <v>95</v>
      </c>
      <c r="E103" s="97">
        <f>E109+E112+E119</f>
        <v>283570</v>
      </c>
      <c r="F103" s="97">
        <f>F109+F112+F119</f>
        <v>1000</v>
      </c>
      <c r="G103" s="97">
        <f>G109+G112+G119</f>
        <v>284570</v>
      </c>
      <c r="I103" s="34"/>
      <c r="O103" s="25"/>
      <c r="P103" s="25"/>
      <c r="Q103" s="25"/>
      <c r="T103" s="2"/>
      <c r="U103" s="2"/>
      <c r="V103" s="2"/>
      <c r="W103" s="2"/>
      <c r="X103" s="2"/>
    </row>
    <row r="104" spans="1:24" ht="12.75">
      <c r="A104" s="110" t="s">
        <v>96</v>
      </c>
      <c r="B104" s="106"/>
      <c r="C104" s="106"/>
      <c r="D104" s="113" t="s">
        <v>97</v>
      </c>
      <c r="E104" s="107"/>
      <c r="F104" s="107"/>
      <c r="G104" s="107"/>
      <c r="I104" s="30"/>
      <c r="O104" s="14"/>
      <c r="P104" s="14"/>
      <c r="Q104" s="14"/>
      <c r="T104" s="2"/>
      <c r="U104" s="2"/>
      <c r="V104" s="2"/>
      <c r="W104" s="2"/>
      <c r="X104" s="2"/>
    </row>
    <row r="105" spans="1:24" ht="12.75">
      <c r="A105" s="106"/>
      <c r="B105" s="106" t="s">
        <v>98</v>
      </c>
      <c r="C105" s="106">
        <v>610</v>
      </c>
      <c r="D105" s="106" t="s">
        <v>34</v>
      </c>
      <c r="E105" s="112">
        <v>139000</v>
      </c>
      <c r="F105" s="112"/>
      <c r="G105" s="112">
        <f>E105+F105</f>
        <v>139000</v>
      </c>
      <c r="J105" s="7"/>
      <c r="K105" s="7"/>
      <c r="L105" s="7"/>
      <c r="M105" s="7"/>
      <c r="O105" s="7"/>
      <c r="P105" s="13"/>
      <c r="Q105" s="13"/>
      <c r="T105" s="2"/>
      <c r="U105" s="2"/>
      <c r="V105" s="2"/>
      <c r="W105" s="2"/>
      <c r="X105" s="2"/>
    </row>
    <row r="106" spans="1:24" ht="12.75">
      <c r="A106" s="106"/>
      <c r="B106" s="106" t="s">
        <v>98</v>
      </c>
      <c r="C106" s="106">
        <v>620</v>
      </c>
      <c r="D106" s="106" t="s">
        <v>30</v>
      </c>
      <c r="E106" s="112">
        <v>50900</v>
      </c>
      <c r="F106" s="112"/>
      <c r="G106" s="112">
        <f>E106+F106</f>
        <v>50900</v>
      </c>
      <c r="J106" s="7"/>
      <c r="K106" s="7"/>
      <c r="L106" s="7"/>
      <c r="M106" s="7"/>
      <c r="O106" s="7"/>
      <c r="P106" s="13"/>
      <c r="Q106" s="13"/>
      <c r="T106" s="2"/>
      <c r="U106" s="2"/>
      <c r="V106" s="2"/>
      <c r="W106" s="2"/>
      <c r="X106" s="2"/>
    </row>
    <row r="107" spans="1:24" ht="12.75">
      <c r="A107" s="106"/>
      <c r="B107" s="106" t="s">
        <v>98</v>
      </c>
      <c r="C107" s="106">
        <v>630</v>
      </c>
      <c r="D107" s="106" t="s">
        <v>70</v>
      </c>
      <c r="E107" s="112">
        <f>34190-8900</f>
        <v>25290</v>
      </c>
      <c r="F107" s="112">
        <v>1000</v>
      </c>
      <c r="G107" s="112">
        <f>E107+F107</f>
        <v>26290</v>
      </c>
      <c r="J107" s="7"/>
      <c r="K107" s="7"/>
      <c r="L107" s="7"/>
      <c r="M107" s="7"/>
      <c r="O107" s="7"/>
      <c r="P107" s="13"/>
      <c r="Q107" s="13"/>
      <c r="T107" s="2"/>
      <c r="U107" s="2"/>
      <c r="V107" s="2"/>
      <c r="W107" s="2"/>
      <c r="X107" s="2"/>
    </row>
    <row r="108" spans="1:24" ht="12.75">
      <c r="A108" s="106"/>
      <c r="B108" s="106" t="s">
        <v>98</v>
      </c>
      <c r="C108" s="106">
        <v>640</v>
      </c>
      <c r="D108" s="106" t="s">
        <v>289</v>
      </c>
      <c r="E108" s="107">
        <v>5570</v>
      </c>
      <c r="F108" s="107"/>
      <c r="G108" s="112">
        <f>E108+F108</f>
        <v>5570</v>
      </c>
      <c r="H108" s="14"/>
      <c r="I108" s="30"/>
      <c r="J108" s="14"/>
      <c r="K108" s="14"/>
      <c r="M108" s="4"/>
      <c r="N108" s="14"/>
      <c r="O108" s="14"/>
      <c r="P108" s="14"/>
      <c r="Q108" s="14"/>
      <c r="T108" s="2"/>
      <c r="U108" s="2"/>
      <c r="V108" s="2"/>
      <c r="W108" s="2"/>
      <c r="X108" s="2"/>
    </row>
    <row r="109" spans="1:24" ht="12.75">
      <c r="A109" s="106"/>
      <c r="B109" s="106"/>
      <c r="C109" s="106"/>
      <c r="D109" s="106" t="s">
        <v>26</v>
      </c>
      <c r="E109" s="107">
        <f>SUM(E105:E108)</f>
        <v>220760</v>
      </c>
      <c r="F109" s="107">
        <f>SUM(F105:F108)</f>
        <v>1000</v>
      </c>
      <c r="G109" s="107">
        <f>SUM(G105:G108)</f>
        <v>221760</v>
      </c>
      <c r="H109" s="14"/>
      <c r="I109" s="30"/>
      <c r="J109" s="14"/>
      <c r="K109" s="14"/>
      <c r="M109" s="4"/>
      <c r="N109" s="14"/>
      <c r="O109" s="14"/>
      <c r="P109" s="14"/>
      <c r="Q109" s="14"/>
      <c r="T109" s="2"/>
      <c r="U109" s="2"/>
      <c r="V109" s="2"/>
      <c r="W109" s="2"/>
      <c r="X109" s="2"/>
    </row>
    <row r="110" spans="1:24" ht="12.75">
      <c r="A110" s="110" t="s">
        <v>99</v>
      </c>
      <c r="B110" s="106"/>
      <c r="C110" s="106"/>
      <c r="D110" s="113" t="s">
        <v>100</v>
      </c>
      <c r="E110" s="107"/>
      <c r="F110" s="107"/>
      <c r="G110" s="107"/>
      <c r="H110" s="14"/>
      <c r="I110" s="30"/>
      <c r="J110" s="14"/>
      <c r="K110" s="14"/>
      <c r="M110" s="4"/>
      <c r="N110" s="14"/>
      <c r="O110" s="14"/>
      <c r="P110" s="14"/>
      <c r="Q110" s="14"/>
      <c r="T110" s="2"/>
      <c r="U110" s="2"/>
      <c r="V110" s="2"/>
      <c r="W110" s="2"/>
      <c r="X110" s="2"/>
    </row>
    <row r="111" spans="1:24" ht="12.75">
      <c r="A111" s="110"/>
      <c r="B111" s="106" t="s">
        <v>101</v>
      </c>
      <c r="C111" s="106">
        <v>630</v>
      </c>
      <c r="D111" s="65" t="s">
        <v>70</v>
      </c>
      <c r="E111" s="107">
        <v>25900</v>
      </c>
      <c r="F111" s="107"/>
      <c r="G111" s="107">
        <v>25900</v>
      </c>
      <c r="H111" s="14"/>
      <c r="I111" s="30"/>
      <c r="J111" s="14"/>
      <c r="K111" s="14"/>
      <c r="M111" s="4"/>
      <c r="N111" s="14"/>
      <c r="O111" s="14"/>
      <c r="P111" s="14"/>
      <c r="Q111" s="14"/>
      <c r="T111" s="2"/>
      <c r="U111" s="2"/>
      <c r="V111" s="2"/>
      <c r="W111" s="2"/>
      <c r="X111" s="2"/>
    </row>
    <row r="112" spans="1:24" ht="12.75">
      <c r="A112" s="106"/>
      <c r="B112" s="106"/>
      <c r="C112" s="106"/>
      <c r="D112" s="106" t="s">
        <v>26</v>
      </c>
      <c r="E112" s="107">
        <f>SUM(E111:E111)</f>
        <v>25900</v>
      </c>
      <c r="F112" s="107">
        <f>SUM(F111:F111)</f>
        <v>0</v>
      </c>
      <c r="G112" s="107">
        <f>SUM(G111:G111)</f>
        <v>25900</v>
      </c>
      <c r="H112" s="14"/>
      <c r="I112" s="30"/>
      <c r="J112" s="14"/>
      <c r="K112" s="14"/>
      <c r="M112" s="4"/>
      <c r="N112" s="14"/>
      <c r="O112" s="14"/>
      <c r="P112" s="14"/>
      <c r="Q112" s="14"/>
      <c r="T112" s="2"/>
      <c r="U112" s="2"/>
      <c r="V112" s="2"/>
      <c r="W112" s="2"/>
      <c r="X112" s="2"/>
    </row>
    <row r="113" spans="1:24" ht="12.75">
      <c r="A113" s="110" t="s">
        <v>102</v>
      </c>
      <c r="B113" s="110"/>
      <c r="C113" s="110"/>
      <c r="D113" s="110" t="s">
        <v>103</v>
      </c>
      <c r="E113" s="107"/>
      <c r="F113" s="107"/>
      <c r="G113" s="107"/>
      <c r="H113" s="14"/>
      <c r="I113" s="30"/>
      <c r="J113" s="14"/>
      <c r="K113" s="14"/>
      <c r="M113" s="4"/>
      <c r="N113" s="14"/>
      <c r="O113" s="14"/>
      <c r="P113" s="14"/>
      <c r="Q113" s="14"/>
      <c r="T113" s="2"/>
      <c r="U113" s="2"/>
      <c r="V113" s="2"/>
      <c r="W113" s="2"/>
      <c r="X113" s="2"/>
    </row>
    <row r="114" spans="1:24" ht="12.75">
      <c r="A114" s="106"/>
      <c r="B114" s="106" t="s">
        <v>98</v>
      </c>
      <c r="C114" s="106">
        <v>610</v>
      </c>
      <c r="D114" s="106" t="s">
        <v>34</v>
      </c>
      <c r="E114" s="107">
        <v>21100</v>
      </c>
      <c r="F114" s="107"/>
      <c r="G114" s="107">
        <v>21100</v>
      </c>
      <c r="H114" s="14"/>
      <c r="I114" s="30"/>
      <c r="J114" s="14"/>
      <c r="K114" s="14"/>
      <c r="M114" s="4"/>
      <c r="N114" s="14"/>
      <c r="O114" s="14"/>
      <c r="P114" s="14"/>
      <c r="Q114" s="14"/>
      <c r="T114" s="2"/>
      <c r="U114" s="2"/>
      <c r="V114" s="2"/>
      <c r="W114" s="2"/>
      <c r="X114" s="2"/>
    </row>
    <row r="115" spans="1:24" ht="12.75">
      <c r="A115" s="106"/>
      <c r="B115" s="106" t="s">
        <v>98</v>
      </c>
      <c r="C115" s="106">
        <v>620</v>
      </c>
      <c r="D115" s="106" t="s">
        <v>30</v>
      </c>
      <c r="E115" s="107">
        <v>7000</v>
      </c>
      <c r="F115" s="107"/>
      <c r="G115" s="107">
        <v>7000</v>
      </c>
      <c r="H115" s="14"/>
      <c r="I115" s="30"/>
      <c r="J115" s="14"/>
      <c r="K115" s="14"/>
      <c r="M115" s="4"/>
      <c r="N115" s="14"/>
      <c r="O115" s="14"/>
      <c r="P115" s="14"/>
      <c r="Q115" s="14"/>
      <c r="T115" s="2"/>
      <c r="U115" s="2"/>
      <c r="V115" s="2"/>
      <c r="W115" s="2"/>
      <c r="X115" s="2"/>
    </row>
    <row r="116" spans="1:24" ht="12.75">
      <c r="A116" s="106"/>
      <c r="B116" s="106" t="s">
        <v>98</v>
      </c>
      <c r="C116" s="106">
        <v>630</v>
      </c>
      <c r="D116" s="106" t="s">
        <v>70</v>
      </c>
      <c r="E116" s="107">
        <v>2410</v>
      </c>
      <c r="F116" s="107"/>
      <c r="G116" s="107">
        <v>2410</v>
      </c>
      <c r="H116" s="14"/>
      <c r="I116" s="30"/>
      <c r="J116" s="14"/>
      <c r="K116" s="14"/>
      <c r="M116" s="4"/>
      <c r="N116" s="14"/>
      <c r="O116" s="14"/>
      <c r="P116" s="14"/>
      <c r="Q116" s="14"/>
      <c r="T116" s="2"/>
      <c r="U116" s="2"/>
      <c r="V116" s="2"/>
      <c r="W116" s="2"/>
      <c r="X116" s="2"/>
    </row>
    <row r="117" spans="1:24" ht="12.75">
      <c r="A117" s="106"/>
      <c r="B117" s="106" t="s">
        <v>98</v>
      </c>
      <c r="C117" s="106">
        <v>640</v>
      </c>
      <c r="D117" s="106" t="s">
        <v>289</v>
      </c>
      <c r="E117" s="107">
        <v>1400</v>
      </c>
      <c r="F117" s="107"/>
      <c r="G117" s="107">
        <v>1400</v>
      </c>
      <c r="H117" s="14"/>
      <c r="I117" s="30"/>
      <c r="J117" s="14"/>
      <c r="K117" s="14"/>
      <c r="M117" s="4"/>
      <c r="N117" s="14"/>
      <c r="O117" s="14"/>
      <c r="P117" s="14"/>
      <c r="Q117" s="14"/>
      <c r="T117" s="2"/>
      <c r="U117" s="2"/>
      <c r="V117" s="2"/>
      <c r="W117" s="2"/>
      <c r="X117" s="2"/>
    </row>
    <row r="118" spans="1:24" ht="12.75">
      <c r="A118" s="106"/>
      <c r="B118" s="65" t="s">
        <v>98</v>
      </c>
      <c r="C118" s="106">
        <v>710</v>
      </c>
      <c r="D118" s="106" t="s">
        <v>307</v>
      </c>
      <c r="E118" s="107">
        <v>5000</v>
      </c>
      <c r="F118" s="107"/>
      <c r="G118" s="107">
        <v>5000</v>
      </c>
      <c r="H118" s="14"/>
      <c r="I118" s="30"/>
      <c r="J118" s="14"/>
      <c r="K118" s="14"/>
      <c r="M118" s="4"/>
      <c r="N118" s="14"/>
      <c r="O118" s="14"/>
      <c r="P118" s="14"/>
      <c r="Q118" s="14"/>
      <c r="T118" s="2"/>
      <c r="U118" s="2"/>
      <c r="V118" s="2"/>
      <c r="W118" s="2"/>
      <c r="X118" s="2"/>
    </row>
    <row r="119" spans="1:24" ht="12.75">
      <c r="A119" s="106"/>
      <c r="B119" s="106"/>
      <c r="C119" s="106"/>
      <c r="D119" s="106" t="s">
        <v>26</v>
      </c>
      <c r="E119" s="107">
        <f>SUM(E114:E118)</f>
        <v>36910</v>
      </c>
      <c r="F119" s="107">
        <f>SUM(F114:F118)</f>
        <v>0</v>
      </c>
      <c r="G119" s="107">
        <f>SUM(G114:G118)</f>
        <v>36910</v>
      </c>
      <c r="H119" s="14"/>
      <c r="I119" s="30"/>
      <c r="J119" s="14"/>
      <c r="K119" s="14"/>
      <c r="M119" s="4"/>
      <c r="N119" s="14"/>
      <c r="O119" s="14"/>
      <c r="P119" s="14"/>
      <c r="Q119" s="14"/>
      <c r="T119" s="2"/>
      <c r="U119" s="2"/>
      <c r="V119" s="2"/>
      <c r="W119" s="2"/>
      <c r="X119" s="2"/>
    </row>
    <row r="120" spans="1:24" ht="12.75">
      <c r="A120" s="109" t="s">
        <v>104</v>
      </c>
      <c r="B120" s="109"/>
      <c r="C120" s="109"/>
      <c r="D120" s="109" t="s">
        <v>105</v>
      </c>
      <c r="E120" s="97">
        <f>E126+E132</f>
        <v>241460</v>
      </c>
      <c r="F120" s="97">
        <f>F126+F132</f>
        <v>0</v>
      </c>
      <c r="G120" s="97">
        <f>G126+G132</f>
        <v>241460</v>
      </c>
      <c r="H120" s="25"/>
      <c r="I120" s="34"/>
      <c r="J120" s="25"/>
      <c r="K120" s="25"/>
      <c r="M120" s="6"/>
      <c r="N120" s="25"/>
      <c r="O120" s="25"/>
      <c r="P120" s="25"/>
      <c r="Q120" s="25"/>
      <c r="T120" s="2"/>
      <c r="U120" s="2"/>
      <c r="V120" s="2"/>
      <c r="W120" s="2"/>
      <c r="X120" s="2"/>
    </row>
    <row r="121" spans="1:24" ht="12.75">
      <c r="A121" s="110" t="s">
        <v>106</v>
      </c>
      <c r="B121" s="106"/>
      <c r="C121" s="106"/>
      <c r="D121" s="110" t="s">
        <v>107</v>
      </c>
      <c r="E121" s="107"/>
      <c r="F121" s="107"/>
      <c r="G121" s="107"/>
      <c r="H121" s="14"/>
      <c r="I121" s="30"/>
      <c r="J121" s="14"/>
      <c r="K121" s="14"/>
      <c r="M121" s="4"/>
      <c r="N121" s="14"/>
      <c r="O121" s="14"/>
      <c r="P121" s="14"/>
      <c r="Q121" s="14"/>
      <c r="T121" s="2"/>
      <c r="U121" s="2"/>
      <c r="V121" s="2"/>
      <c r="W121" s="2"/>
      <c r="X121" s="2"/>
    </row>
    <row r="122" spans="1:24" ht="12.75">
      <c r="A122" s="106"/>
      <c r="B122" s="106" t="s">
        <v>108</v>
      </c>
      <c r="C122" s="106">
        <v>610</v>
      </c>
      <c r="D122" s="106" t="s">
        <v>34</v>
      </c>
      <c r="E122" s="107">
        <v>4000</v>
      </c>
      <c r="F122" s="107"/>
      <c r="G122" s="107">
        <v>4000</v>
      </c>
      <c r="H122" s="14"/>
      <c r="I122" s="30"/>
      <c r="J122" s="14"/>
      <c r="K122" s="14"/>
      <c r="M122" s="4"/>
      <c r="N122" s="14"/>
      <c r="O122" s="14"/>
      <c r="P122" s="14"/>
      <c r="Q122" s="14"/>
      <c r="T122" s="2"/>
      <c r="U122" s="2"/>
      <c r="V122" s="2"/>
      <c r="W122" s="2"/>
      <c r="X122" s="2"/>
    </row>
    <row r="123" spans="1:24" ht="12.75">
      <c r="A123" s="106"/>
      <c r="B123" s="106" t="s">
        <v>108</v>
      </c>
      <c r="C123" s="106">
        <v>620</v>
      </c>
      <c r="D123" s="106" t="s">
        <v>30</v>
      </c>
      <c r="E123" s="107">
        <v>1400</v>
      </c>
      <c r="F123" s="107"/>
      <c r="G123" s="107">
        <v>1400</v>
      </c>
      <c r="H123" s="14"/>
      <c r="I123" s="30"/>
      <c r="J123" s="14"/>
      <c r="K123" s="14"/>
      <c r="M123" s="4"/>
      <c r="N123" s="14"/>
      <c r="O123" s="14"/>
      <c r="P123" s="14"/>
      <c r="Q123" s="14"/>
      <c r="T123" s="2"/>
      <c r="U123" s="2"/>
      <c r="V123" s="2"/>
      <c r="W123" s="2"/>
      <c r="X123" s="2"/>
    </row>
    <row r="124" spans="1:24" ht="12.75">
      <c r="A124" s="106"/>
      <c r="B124" s="106" t="s">
        <v>108</v>
      </c>
      <c r="C124" s="106">
        <v>630</v>
      </c>
      <c r="D124" s="106" t="s">
        <v>70</v>
      </c>
      <c r="E124" s="112">
        <f>232060+4000</f>
        <v>236060</v>
      </c>
      <c r="F124" s="112"/>
      <c r="G124" s="112">
        <f>232060+4000</f>
        <v>236060</v>
      </c>
      <c r="H124" s="13"/>
      <c r="J124" s="13"/>
      <c r="K124" s="13"/>
      <c r="M124" s="7"/>
      <c r="N124" s="13"/>
      <c r="O124" s="13"/>
      <c r="P124" s="13"/>
      <c r="Q124" s="13"/>
      <c r="T124" s="2"/>
      <c r="U124" s="2"/>
      <c r="V124" s="2"/>
      <c r="W124" s="2"/>
      <c r="X124" s="2"/>
    </row>
    <row r="125" spans="1:24" ht="12.75">
      <c r="A125" s="106"/>
      <c r="B125" s="106" t="s">
        <v>108</v>
      </c>
      <c r="C125" s="106">
        <v>640</v>
      </c>
      <c r="D125" s="106" t="s">
        <v>289</v>
      </c>
      <c r="E125" s="107"/>
      <c r="F125" s="107"/>
      <c r="G125" s="107"/>
      <c r="H125" s="14"/>
      <c r="I125" s="30"/>
      <c r="J125" s="14"/>
      <c r="K125" s="14"/>
      <c r="M125" s="4"/>
      <c r="N125" s="14"/>
      <c r="O125" s="14"/>
      <c r="P125" s="14"/>
      <c r="Q125" s="14"/>
      <c r="T125" s="2"/>
      <c r="U125" s="2"/>
      <c r="V125" s="2"/>
      <c r="W125" s="2"/>
      <c r="X125" s="2"/>
    </row>
    <row r="126" spans="1:24" ht="12.75">
      <c r="A126" s="106"/>
      <c r="B126" s="106"/>
      <c r="C126" s="106"/>
      <c r="D126" s="106" t="s">
        <v>26</v>
      </c>
      <c r="E126" s="107">
        <f>SUM(E122:E125)</f>
        <v>241460</v>
      </c>
      <c r="F126" s="107">
        <f>SUM(F122:F125)</f>
        <v>0</v>
      </c>
      <c r="G126" s="107">
        <f>SUM(G122:G125)</f>
        <v>241460</v>
      </c>
      <c r="H126" s="14"/>
      <c r="I126" s="30"/>
      <c r="J126" s="14"/>
      <c r="K126" s="14"/>
      <c r="M126" s="4"/>
      <c r="N126" s="14"/>
      <c r="O126" s="14"/>
      <c r="P126" s="14"/>
      <c r="Q126" s="14"/>
      <c r="T126" s="2"/>
      <c r="U126" s="2"/>
      <c r="V126" s="2"/>
      <c r="W126" s="2"/>
      <c r="X126" s="2"/>
    </row>
    <row r="127" spans="1:24" ht="12.75">
      <c r="A127" s="110" t="s">
        <v>109</v>
      </c>
      <c r="B127" s="106"/>
      <c r="C127" s="106"/>
      <c r="D127" s="113" t="s">
        <v>110</v>
      </c>
      <c r="E127" s="107"/>
      <c r="F127" s="107"/>
      <c r="G127" s="107"/>
      <c r="H127" s="14"/>
      <c r="I127" s="30"/>
      <c r="J127" s="14"/>
      <c r="K127" s="14"/>
      <c r="M127" s="4"/>
      <c r="N127" s="14"/>
      <c r="O127" s="14"/>
      <c r="P127" s="14"/>
      <c r="Q127" s="14"/>
      <c r="T127" s="2"/>
      <c r="U127" s="2"/>
      <c r="V127" s="2"/>
      <c r="W127" s="2"/>
      <c r="X127" s="2"/>
    </row>
    <row r="128" spans="1:24" ht="12.75">
      <c r="A128" s="106"/>
      <c r="B128" s="106" t="s">
        <v>108</v>
      </c>
      <c r="C128" s="106">
        <v>610</v>
      </c>
      <c r="D128" s="106" t="s">
        <v>34</v>
      </c>
      <c r="E128" s="107"/>
      <c r="F128" s="107"/>
      <c r="G128" s="107"/>
      <c r="H128" s="14"/>
      <c r="I128" s="30"/>
      <c r="J128" s="14"/>
      <c r="K128" s="14"/>
      <c r="M128" s="4"/>
      <c r="N128" s="14"/>
      <c r="O128" s="14"/>
      <c r="P128" s="14"/>
      <c r="Q128" s="14"/>
      <c r="T128" s="2"/>
      <c r="U128" s="2"/>
      <c r="V128" s="2"/>
      <c r="W128" s="2"/>
      <c r="X128" s="2"/>
    </row>
    <row r="129" spans="1:24" ht="12.75">
      <c r="A129" s="106"/>
      <c r="B129" s="106" t="s">
        <v>108</v>
      </c>
      <c r="C129" s="106">
        <v>620</v>
      </c>
      <c r="D129" s="106" t="s">
        <v>30</v>
      </c>
      <c r="E129" s="112"/>
      <c r="F129" s="112"/>
      <c r="G129" s="112"/>
      <c r="H129" s="13"/>
      <c r="J129" s="13"/>
      <c r="K129" s="13"/>
      <c r="M129" s="7"/>
      <c r="N129" s="13"/>
      <c r="O129" s="13"/>
      <c r="P129" s="13"/>
      <c r="Q129" s="13"/>
      <c r="T129" s="2"/>
      <c r="U129" s="2"/>
      <c r="V129" s="2"/>
      <c r="W129" s="2"/>
      <c r="X129" s="2"/>
    </row>
    <row r="130" spans="1:24" ht="12.75">
      <c r="A130" s="106"/>
      <c r="B130" s="106" t="s">
        <v>108</v>
      </c>
      <c r="C130" s="106">
        <v>630</v>
      </c>
      <c r="D130" s="106" t="s">
        <v>70</v>
      </c>
      <c r="E130" s="107">
        <v>0</v>
      </c>
      <c r="F130" s="107">
        <v>0</v>
      </c>
      <c r="G130" s="107">
        <v>0</v>
      </c>
      <c r="H130" s="14"/>
      <c r="I130" s="30"/>
      <c r="J130" s="14"/>
      <c r="K130" s="14"/>
      <c r="M130" s="4"/>
      <c r="N130" s="14"/>
      <c r="O130" s="14"/>
      <c r="P130" s="14"/>
      <c r="Q130" s="14"/>
      <c r="T130" s="2"/>
      <c r="U130" s="2"/>
      <c r="V130" s="2"/>
      <c r="W130" s="2"/>
      <c r="X130" s="2"/>
    </row>
    <row r="131" spans="1:24" ht="12.75">
      <c r="A131" s="106"/>
      <c r="B131" s="106" t="s">
        <v>108</v>
      </c>
      <c r="C131" s="106">
        <v>640</v>
      </c>
      <c r="D131" s="106" t="s">
        <v>289</v>
      </c>
      <c r="E131" s="107"/>
      <c r="F131" s="107"/>
      <c r="G131" s="107"/>
      <c r="H131" s="14"/>
      <c r="I131" s="30"/>
      <c r="J131" s="14"/>
      <c r="K131" s="14"/>
      <c r="M131" s="4"/>
      <c r="N131" s="14"/>
      <c r="O131" s="14"/>
      <c r="P131" s="14"/>
      <c r="Q131" s="14"/>
      <c r="T131" s="2"/>
      <c r="U131" s="2"/>
      <c r="V131" s="2"/>
      <c r="W131" s="2"/>
      <c r="X131" s="2"/>
    </row>
    <row r="132" spans="1:24" ht="12.75">
      <c r="A132" s="106"/>
      <c r="B132" s="106"/>
      <c r="C132" s="106"/>
      <c r="D132" s="106" t="s">
        <v>26</v>
      </c>
      <c r="E132" s="107">
        <f>SUM(E128:E131)</f>
        <v>0</v>
      </c>
      <c r="F132" s="107">
        <f>SUM(F128:F131)</f>
        <v>0</v>
      </c>
      <c r="G132" s="107">
        <f>SUM(G128:G131)</f>
        <v>0</v>
      </c>
      <c r="H132" s="14"/>
      <c r="I132" s="30"/>
      <c r="J132" s="14"/>
      <c r="K132" s="14"/>
      <c r="M132" s="4"/>
      <c r="N132" s="14"/>
      <c r="O132" s="14"/>
      <c r="P132" s="14"/>
      <c r="Q132" s="14"/>
      <c r="T132" s="2"/>
      <c r="U132" s="2"/>
      <c r="V132" s="2"/>
      <c r="W132" s="2"/>
      <c r="X132" s="2"/>
    </row>
    <row r="133" spans="1:24" ht="12.75">
      <c r="A133" s="109" t="s">
        <v>111</v>
      </c>
      <c r="B133" s="109"/>
      <c r="C133" s="109"/>
      <c r="D133" s="109" t="s">
        <v>112</v>
      </c>
      <c r="E133" s="97">
        <f>E137</f>
        <v>100000</v>
      </c>
      <c r="F133" s="97">
        <f>F137</f>
        <v>26546</v>
      </c>
      <c r="G133" s="97">
        <f>G137</f>
        <v>126546</v>
      </c>
      <c r="H133" s="25"/>
      <c r="I133" s="34"/>
      <c r="J133" s="25"/>
      <c r="K133" s="25"/>
      <c r="M133" s="6"/>
      <c r="N133" s="25"/>
      <c r="O133" s="25"/>
      <c r="P133" s="25"/>
      <c r="Q133" s="25"/>
      <c r="T133" s="2"/>
      <c r="U133" s="2"/>
      <c r="V133" s="2"/>
      <c r="W133" s="2"/>
      <c r="X133" s="2"/>
    </row>
    <row r="134" spans="1:24" ht="12.75">
      <c r="A134" s="117" t="s">
        <v>113</v>
      </c>
      <c r="B134" s="117"/>
      <c r="C134" s="117"/>
      <c r="D134" s="117" t="s">
        <v>114</v>
      </c>
      <c r="E134" s="120"/>
      <c r="F134" s="120"/>
      <c r="G134" s="120"/>
      <c r="H134" s="25"/>
      <c r="I134" s="34"/>
      <c r="J134" s="25"/>
      <c r="K134" s="25"/>
      <c r="M134" s="6"/>
      <c r="N134" s="25"/>
      <c r="O134" s="25"/>
      <c r="P134" s="25"/>
      <c r="Q134" s="25"/>
      <c r="T134" s="2"/>
      <c r="U134" s="2"/>
      <c r="V134" s="2"/>
      <c r="W134" s="2"/>
      <c r="X134" s="2"/>
    </row>
    <row r="135" spans="1:24" ht="12.75">
      <c r="A135" s="106"/>
      <c r="B135" s="106" t="s">
        <v>115</v>
      </c>
      <c r="C135" s="106">
        <v>630</v>
      </c>
      <c r="D135" s="106" t="s">
        <v>70</v>
      </c>
      <c r="E135" s="107">
        <v>6000</v>
      </c>
      <c r="F135" s="107">
        <f>846</f>
        <v>846</v>
      </c>
      <c r="G135" s="107">
        <f>E135+F135</f>
        <v>6846</v>
      </c>
      <c r="H135" s="14"/>
      <c r="I135" s="30"/>
      <c r="J135" s="14"/>
      <c r="K135" s="14"/>
      <c r="M135" s="4"/>
      <c r="N135" s="14"/>
      <c r="O135" s="14"/>
      <c r="P135" s="14"/>
      <c r="Q135" s="14"/>
      <c r="T135" s="2"/>
      <c r="U135" s="2"/>
      <c r="V135" s="2"/>
      <c r="W135" s="2"/>
      <c r="X135" s="2"/>
    </row>
    <row r="136" spans="1:24" ht="12.75">
      <c r="A136" s="106"/>
      <c r="B136" s="106" t="s">
        <v>115</v>
      </c>
      <c r="C136" s="106">
        <v>710</v>
      </c>
      <c r="D136" s="106" t="s">
        <v>294</v>
      </c>
      <c r="E136" s="107">
        <v>94000</v>
      </c>
      <c r="F136" s="107">
        <v>25700</v>
      </c>
      <c r="G136" s="107">
        <f>E136+F136</f>
        <v>119700</v>
      </c>
      <c r="H136" s="14"/>
      <c r="I136" s="30"/>
      <c r="J136" s="14"/>
      <c r="K136" s="14"/>
      <c r="M136" s="4"/>
      <c r="N136" s="14"/>
      <c r="O136" s="14"/>
      <c r="P136" s="14"/>
      <c r="Q136" s="14"/>
      <c r="T136" s="2"/>
      <c r="U136" s="2"/>
      <c r="V136" s="2"/>
      <c r="W136" s="2"/>
      <c r="X136" s="2"/>
    </row>
    <row r="137" spans="1:24" ht="12.75">
      <c r="A137" s="106"/>
      <c r="B137" s="106"/>
      <c r="C137" s="106"/>
      <c r="D137" s="106" t="s">
        <v>26</v>
      </c>
      <c r="E137" s="107">
        <f>SUM(E135:E136)</f>
        <v>100000</v>
      </c>
      <c r="F137" s="107">
        <f>SUM(F135:F136)</f>
        <v>26546</v>
      </c>
      <c r="G137" s="107">
        <f>SUM(G135:G136)</f>
        <v>126546</v>
      </c>
      <c r="H137" s="14"/>
      <c r="I137" s="30"/>
      <c r="J137" s="14"/>
      <c r="K137" s="14"/>
      <c r="M137" s="4"/>
      <c r="N137" s="14"/>
      <c r="O137" s="14"/>
      <c r="P137" s="14"/>
      <c r="Q137" s="14"/>
      <c r="T137" s="2"/>
      <c r="U137" s="2"/>
      <c r="V137" s="2"/>
      <c r="W137" s="2"/>
      <c r="X137" s="2"/>
    </row>
    <row r="138" spans="1:24" ht="12.75">
      <c r="A138" s="109" t="s">
        <v>116</v>
      </c>
      <c r="B138" s="109"/>
      <c r="C138" s="109"/>
      <c r="D138" s="109" t="s">
        <v>117</v>
      </c>
      <c r="E138" s="97">
        <f>E141</f>
        <v>3000</v>
      </c>
      <c r="F138" s="97">
        <f>F141</f>
        <v>0</v>
      </c>
      <c r="G138" s="97">
        <f>G141</f>
        <v>3000</v>
      </c>
      <c r="H138" s="25"/>
      <c r="I138" s="34"/>
      <c r="J138" s="25"/>
      <c r="K138" s="25"/>
      <c r="M138" s="6"/>
      <c r="N138" s="25"/>
      <c r="O138" s="25"/>
      <c r="P138" s="25"/>
      <c r="Q138" s="25"/>
      <c r="T138" s="2"/>
      <c r="U138" s="2"/>
      <c r="V138" s="2"/>
      <c r="W138" s="2"/>
      <c r="X138" s="2"/>
    </row>
    <row r="139" spans="1:24" ht="12.75">
      <c r="A139" s="117" t="s">
        <v>118</v>
      </c>
      <c r="B139" s="117"/>
      <c r="C139" s="117"/>
      <c r="D139" s="117" t="s">
        <v>119</v>
      </c>
      <c r="E139" s="107"/>
      <c r="F139" s="107"/>
      <c r="G139" s="107"/>
      <c r="H139" s="14"/>
      <c r="I139" s="30"/>
      <c r="J139" s="14"/>
      <c r="K139" s="14"/>
      <c r="M139" s="4"/>
      <c r="N139" s="14"/>
      <c r="O139" s="14"/>
      <c r="P139" s="14"/>
      <c r="Q139" s="14"/>
      <c r="T139" s="2"/>
      <c r="U139" s="2"/>
      <c r="V139" s="2"/>
      <c r="W139" s="2"/>
      <c r="X139" s="2"/>
    </row>
    <row r="140" spans="1:24" ht="12.75">
      <c r="A140" s="114"/>
      <c r="B140" s="114" t="s">
        <v>115</v>
      </c>
      <c r="C140" s="121">
        <v>630</v>
      </c>
      <c r="D140" s="106" t="s">
        <v>70</v>
      </c>
      <c r="E140" s="107">
        <v>3000</v>
      </c>
      <c r="F140" s="107"/>
      <c r="G140" s="107">
        <v>3000</v>
      </c>
      <c r="H140" s="29"/>
      <c r="I140" s="30"/>
      <c r="J140" s="14"/>
      <c r="K140" s="14"/>
      <c r="M140" s="4"/>
      <c r="N140" s="14"/>
      <c r="O140" s="14"/>
      <c r="P140" s="14"/>
      <c r="Q140" s="14"/>
      <c r="T140" s="2"/>
      <c r="U140" s="2"/>
      <c r="V140" s="2"/>
      <c r="W140" s="2"/>
      <c r="X140" s="2"/>
    </row>
    <row r="141" spans="1:24" ht="12.75">
      <c r="A141" s="114"/>
      <c r="B141" s="114"/>
      <c r="C141" s="121"/>
      <c r="D141" s="106" t="s">
        <v>26</v>
      </c>
      <c r="E141" s="112">
        <f>SUM(E140)</f>
        <v>3000</v>
      </c>
      <c r="F141" s="112">
        <f>SUM(F140)</f>
        <v>0</v>
      </c>
      <c r="G141" s="112">
        <f>SUM(G140)</f>
        <v>3000</v>
      </c>
      <c r="H141" s="14"/>
      <c r="J141" s="13"/>
      <c r="K141" s="13"/>
      <c r="M141" s="7"/>
      <c r="N141" s="13"/>
      <c r="O141" s="13"/>
      <c r="P141" s="13"/>
      <c r="Q141" s="13"/>
      <c r="T141" s="2"/>
      <c r="U141" s="2"/>
      <c r="V141" s="2"/>
      <c r="W141" s="2"/>
      <c r="X141" s="2"/>
    </row>
    <row r="142" spans="1:24" ht="12.75">
      <c r="A142" s="109" t="s">
        <v>120</v>
      </c>
      <c r="B142" s="109"/>
      <c r="C142" s="109"/>
      <c r="D142" s="109" t="s">
        <v>121</v>
      </c>
      <c r="E142" s="98">
        <f>E158+E197+E219+E225+E228+E150+E155+E167+E173+E176+E180+E187+E191+E204+E210+E216</f>
        <v>3817805</v>
      </c>
      <c r="F142" s="98">
        <f>F158+F197+F219+F225+F228+F150+F155+F167+F173+F176+F180+F187+F191+F204+F210+F216</f>
        <v>220704</v>
      </c>
      <c r="G142" s="98">
        <f>G158+G197+G219+G225+G228+G150+G155+G167+G173+G176+G180+G187+G191+G204+G210+G216</f>
        <v>4038509</v>
      </c>
      <c r="H142" s="14"/>
      <c r="I142" s="36"/>
      <c r="J142" s="29"/>
      <c r="K142" s="29"/>
      <c r="M142" s="20"/>
      <c r="N142" s="29"/>
      <c r="O142" s="29"/>
      <c r="P142" s="29"/>
      <c r="Q142" s="29"/>
      <c r="T142" s="2"/>
      <c r="U142" s="2"/>
      <c r="V142" s="2"/>
      <c r="W142" s="2"/>
      <c r="X142" s="2"/>
    </row>
    <row r="143" spans="1:7" ht="12.75">
      <c r="A143" s="110" t="s">
        <v>308</v>
      </c>
      <c r="B143" s="106"/>
      <c r="C143" s="106"/>
      <c r="D143" s="123" t="s">
        <v>309</v>
      </c>
      <c r="E143" s="107"/>
      <c r="F143" s="107"/>
      <c r="G143" s="107"/>
    </row>
    <row r="144" spans="1:7" ht="12.75">
      <c r="A144" s="106" t="s">
        <v>266</v>
      </c>
      <c r="B144" s="106"/>
      <c r="C144" s="106"/>
      <c r="D144" s="125" t="s">
        <v>310</v>
      </c>
      <c r="E144" s="107"/>
      <c r="F144" s="107"/>
      <c r="G144" s="107"/>
    </row>
    <row r="145" spans="1:7" ht="12.75">
      <c r="A145" s="106"/>
      <c r="B145" s="106"/>
      <c r="C145" s="106"/>
      <c r="D145" s="126" t="s">
        <v>311</v>
      </c>
      <c r="E145" s="112">
        <v>403500</v>
      </c>
      <c r="F145" s="112">
        <v>18000</v>
      </c>
      <c r="G145" s="112">
        <f>E145+F145</f>
        <v>421500</v>
      </c>
    </row>
    <row r="146" spans="1:7" ht="12.75">
      <c r="A146" s="106"/>
      <c r="B146" s="106"/>
      <c r="C146" s="106"/>
      <c r="D146" s="126" t="s">
        <v>312</v>
      </c>
      <c r="E146" s="112">
        <v>25000</v>
      </c>
      <c r="F146" s="112">
        <v>7560</v>
      </c>
      <c r="G146" s="112">
        <f>E146+F146</f>
        <v>32560</v>
      </c>
    </row>
    <row r="147" spans="1:7" ht="12.75">
      <c r="A147" s="106"/>
      <c r="B147" s="106"/>
      <c r="C147" s="106"/>
      <c r="D147" s="126" t="s">
        <v>346</v>
      </c>
      <c r="E147" s="107">
        <v>15950</v>
      </c>
      <c r="F147" s="107">
        <v>600</v>
      </c>
      <c r="G147" s="112">
        <f>E147+F147</f>
        <v>16550</v>
      </c>
    </row>
    <row r="148" spans="1:7" ht="12.75">
      <c r="A148" s="106"/>
      <c r="B148" s="106"/>
      <c r="C148" s="106"/>
      <c r="D148" s="126" t="s">
        <v>382</v>
      </c>
      <c r="E148" s="107"/>
      <c r="F148" s="107">
        <v>14</v>
      </c>
      <c r="G148" s="112">
        <f>E148+F148</f>
        <v>14</v>
      </c>
    </row>
    <row r="149" spans="1:7" ht="12.75">
      <c r="A149" s="106"/>
      <c r="B149" s="106"/>
      <c r="C149" s="106">
        <v>630</v>
      </c>
      <c r="D149" s="126" t="s">
        <v>383</v>
      </c>
      <c r="E149" s="107"/>
      <c r="F149" s="107">
        <v>899</v>
      </c>
      <c r="G149" s="112">
        <f>E149+F149</f>
        <v>899</v>
      </c>
    </row>
    <row r="150" spans="1:7" ht="12.75">
      <c r="A150" s="106"/>
      <c r="B150" s="106"/>
      <c r="C150" s="106"/>
      <c r="D150" s="124" t="s">
        <v>26</v>
      </c>
      <c r="E150" s="107">
        <f>SUM(E145:E147)</f>
        <v>444450</v>
      </c>
      <c r="F150" s="107">
        <f>SUM(F145:F149)</f>
        <v>27073</v>
      </c>
      <c r="G150" s="107">
        <f>SUM(G145:G149)</f>
        <v>471523</v>
      </c>
    </row>
    <row r="151" spans="1:7" ht="12.75">
      <c r="A151" s="106" t="s">
        <v>261</v>
      </c>
      <c r="B151" s="106"/>
      <c r="C151" s="106"/>
      <c r="D151" s="125" t="s">
        <v>313</v>
      </c>
      <c r="E151" s="107"/>
      <c r="F151" s="107"/>
      <c r="G151" s="107"/>
    </row>
    <row r="152" spans="1:7" ht="12.75">
      <c r="A152" s="106"/>
      <c r="B152" s="106"/>
      <c r="C152" s="106"/>
      <c r="D152" s="126" t="s">
        <v>311</v>
      </c>
      <c r="E152" s="107">
        <v>150800</v>
      </c>
      <c r="F152" s="107"/>
      <c r="G152" s="107">
        <f>E152+F152</f>
        <v>150800</v>
      </c>
    </row>
    <row r="153" spans="1:7" ht="12.75">
      <c r="A153" s="106"/>
      <c r="B153" s="106"/>
      <c r="C153" s="106"/>
      <c r="D153" s="126" t="s">
        <v>314</v>
      </c>
      <c r="E153" s="107">
        <v>6000</v>
      </c>
      <c r="F153" s="107"/>
      <c r="G153" s="107">
        <f>E153+F153</f>
        <v>6000</v>
      </c>
    </row>
    <row r="154" spans="1:7" ht="12.75">
      <c r="A154" s="106"/>
      <c r="B154" s="106"/>
      <c r="C154" s="106"/>
      <c r="D154" s="126" t="s">
        <v>347</v>
      </c>
      <c r="E154" s="107">
        <v>1400</v>
      </c>
      <c r="F154" s="107">
        <v>500</v>
      </c>
      <c r="G154" s="107">
        <f>E154+F154</f>
        <v>1900</v>
      </c>
    </row>
    <row r="155" spans="1:7" ht="12.75">
      <c r="A155" s="106"/>
      <c r="B155" s="106"/>
      <c r="C155" s="106"/>
      <c r="D155" s="124" t="s">
        <v>26</v>
      </c>
      <c r="E155" s="107">
        <f>SUM(E152:E154)</f>
        <v>158200</v>
      </c>
      <c r="F155" s="107">
        <f>SUM(F152:F154)</f>
        <v>500</v>
      </c>
      <c r="G155" s="107">
        <f>SUM(G152:G154)</f>
        <v>158700</v>
      </c>
    </row>
    <row r="156" spans="1:7" ht="12.75">
      <c r="A156" s="106" t="s">
        <v>223</v>
      </c>
      <c r="B156" s="118"/>
      <c r="C156" s="106"/>
      <c r="D156" s="110" t="s">
        <v>224</v>
      </c>
      <c r="E156" s="112"/>
      <c r="F156" s="112"/>
      <c r="G156" s="112"/>
    </row>
    <row r="157" spans="1:7" ht="12.75">
      <c r="A157" s="106"/>
      <c r="B157" s="106" t="s">
        <v>272</v>
      </c>
      <c r="C157" s="106">
        <v>710</v>
      </c>
      <c r="D157" s="106" t="s">
        <v>273</v>
      </c>
      <c r="E157" s="112">
        <v>157000</v>
      </c>
      <c r="F157" s="112"/>
      <c r="G157" s="112">
        <f>E157+F157</f>
        <v>157000</v>
      </c>
    </row>
    <row r="158" spans="1:7" ht="12.75">
      <c r="A158" s="106"/>
      <c r="B158" s="118"/>
      <c r="C158" s="106"/>
      <c r="D158" s="106" t="s">
        <v>26</v>
      </c>
      <c r="E158" s="107">
        <f>SUM(E157)</f>
        <v>157000</v>
      </c>
      <c r="F158" s="107">
        <f>SUM(F157)</f>
        <v>0</v>
      </c>
      <c r="G158" s="107">
        <f>SUM(G157)</f>
        <v>157000</v>
      </c>
    </row>
    <row r="159" spans="1:7" ht="12.75">
      <c r="A159" s="110" t="s">
        <v>315</v>
      </c>
      <c r="B159" s="106"/>
      <c r="C159" s="106"/>
      <c r="D159" s="125" t="s">
        <v>316</v>
      </c>
      <c r="E159" s="107"/>
      <c r="F159" s="107"/>
      <c r="G159" s="107"/>
    </row>
    <row r="160" spans="1:7" ht="12.75">
      <c r="A160" s="106" t="s">
        <v>254</v>
      </c>
      <c r="B160" s="106"/>
      <c r="C160" s="106"/>
      <c r="D160" s="125" t="s">
        <v>317</v>
      </c>
      <c r="E160" s="107"/>
      <c r="F160" s="107"/>
      <c r="G160" s="107"/>
    </row>
    <row r="161" spans="1:7" ht="12.75">
      <c r="A161" s="106"/>
      <c r="B161" s="106"/>
      <c r="C161" s="106"/>
      <c r="D161" s="124" t="s">
        <v>318</v>
      </c>
      <c r="E161" s="112">
        <v>1364</v>
      </c>
      <c r="F161" s="112"/>
      <c r="G161" s="112">
        <f aca="true" t="shared" si="0" ref="G161:G166">E161+F161</f>
        <v>1364</v>
      </c>
    </row>
    <row r="162" spans="1:7" ht="12.75">
      <c r="A162" s="106"/>
      <c r="B162" s="106"/>
      <c r="C162" s="106"/>
      <c r="D162" s="126" t="s">
        <v>319</v>
      </c>
      <c r="E162" s="112">
        <v>876500</v>
      </c>
      <c r="F162" s="112">
        <v>41936</v>
      </c>
      <c r="G162" s="112">
        <f t="shared" si="0"/>
        <v>918436</v>
      </c>
    </row>
    <row r="163" spans="1:7" ht="12.75">
      <c r="A163" s="65"/>
      <c r="B163" s="65"/>
      <c r="C163" s="65"/>
      <c r="D163" s="126" t="s">
        <v>320</v>
      </c>
      <c r="E163" s="112">
        <v>80000</v>
      </c>
      <c r="F163" s="112"/>
      <c r="G163" s="112">
        <f t="shared" si="0"/>
        <v>80000</v>
      </c>
    </row>
    <row r="164" spans="1:7" ht="12.75">
      <c r="A164" s="65"/>
      <c r="B164" s="65"/>
      <c r="C164" s="65"/>
      <c r="D164" s="126" t="s">
        <v>348</v>
      </c>
      <c r="E164" s="107">
        <v>5200</v>
      </c>
      <c r="F164" s="107">
        <v>20000</v>
      </c>
      <c r="G164" s="112">
        <f t="shared" si="0"/>
        <v>25200</v>
      </c>
    </row>
    <row r="165" spans="1:7" ht="12.75">
      <c r="A165" s="65"/>
      <c r="B165" s="65"/>
      <c r="C165" s="65"/>
      <c r="D165" s="126" t="s">
        <v>367</v>
      </c>
      <c r="E165" s="107"/>
      <c r="F165" s="107">
        <v>7909</v>
      </c>
      <c r="G165" s="112">
        <f t="shared" si="0"/>
        <v>7909</v>
      </c>
    </row>
    <row r="166" spans="1:7" ht="12.75">
      <c r="A166" s="65"/>
      <c r="B166" s="65"/>
      <c r="C166" s="65"/>
      <c r="D166" s="126" t="s">
        <v>368</v>
      </c>
      <c r="E166" s="107"/>
      <c r="F166" s="107">
        <v>39000</v>
      </c>
      <c r="G166" s="112">
        <f t="shared" si="0"/>
        <v>39000</v>
      </c>
    </row>
    <row r="167" spans="1:8" ht="12.75">
      <c r="A167" s="65"/>
      <c r="B167" s="65"/>
      <c r="C167" s="65"/>
      <c r="D167" s="126" t="s">
        <v>26</v>
      </c>
      <c r="E167" s="107">
        <f>SUM(E161:E164)</f>
        <v>963064</v>
      </c>
      <c r="F167" s="107">
        <f>SUM(F161:F166)</f>
        <v>108845</v>
      </c>
      <c r="G167" s="107">
        <f>SUM(G161:G166)</f>
        <v>1071909</v>
      </c>
      <c r="H167" s="13"/>
    </row>
    <row r="168" spans="1:19" s="1" customFormat="1" ht="12.75">
      <c r="A168" s="65" t="s">
        <v>258</v>
      </c>
      <c r="B168" s="65"/>
      <c r="C168" s="65"/>
      <c r="D168" s="125" t="s">
        <v>280</v>
      </c>
      <c r="E168" s="107"/>
      <c r="F168" s="107"/>
      <c r="G168" s="107"/>
      <c r="H168" s="8"/>
      <c r="I168" s="11"/>
      <c r="J168" s="8"/>
      <c r="K168" s="8"/>
      <c r="L168" s="2"/>
      <c r="M168" s="2"/>
      <c r="N168" s="2"/>
      <c r="O168" s="2"/>
      <c r="P168" s="2"/>
      <c r="Q168" s="2"/>
      <c r="R168" s="2"/>
      <c r="S168" s="2"/>
    </row>
    <row r="169" spans="1:19" s="1" customFormat="1" ht="12.75">
      <c r="A169" s="65"/>
      <c r="B169" s="65"/>
      <c r="C169" s="65"/>
      <c r="D169" s="126" t="s">
        <v>321</v>
      </c>
      <c r="E169" s="107">
        <v>182</v>
      </c>
      <c r="F169" s="107">
        <v>182</v>
      </c>
      <c r="G169" s="107">
        <f>E169+F169</f>
        <v>364</v>
      </c>
      <c r="H169" s="8"/>
      <c r="I169" s="11"/>
      <c r="J169" s="8"/>
      <c r="K169" s="8"/>
      <c r="L169" s="2"/>
      <c r="M169" s="2"/>
      <c r="N169" s="2"/>
      <c r="O169" s="2"/>
      <c r="P169" s="2"/>
      <c r="Q169" s="2"/>
      <c r="R169" s="2"/>
      <c r="S169" s="2"/>
    </row>
    <row r="170" spans="1:24" s="1" customFormat="1" ht="12.75">
      <c r="A170" s="65"/>
      <c r="B170" s="65"/>
      <c r="C170" s="65"/>
      <c r="D170" s="126" t="s">
        <v>322</v>
      </c>
      <c r="E170" s="112">
        <v>692492</v>
      </c>
      <c r="F170" s="112"/>
      <c r="G170" s="107">
        <f>E170+F170</f>
        <v>692492</v>
      </c>
      <c r="H170" s="14"/>
      <c r="I170" s="11"/>
      <c r="J170" s="13"/>
      <c r="K170" s="13"/>
      <c r="L170" s="2"/>
      <c r="M170" s="2"/>
      <c r="N170" s="13"/>
      <c r="O170" s="13"/>
      <c r="P170" s="13"/>
      <c r="Q170" s="13"/>
      <c r="R170" s="2"/>
      <c r="S170" s="2"/>
      <c r="T170" s="2"/>
      <c r="U170" s="2"/>
      <c r="V170" s="2"/>
      <c r="W170" s="2"/>
      <c r="X170" s="2"/>
    </row>
    <row r="171" spans="1:24" s="1" customFormat="1" ht="12.75">
      <c r="A171" s="65"/>
      <c r="B171" s="65"/>
      <c r="C171" s="65"/>
      <c r="D171" s="126" t="s">
        <v>348</v>
      </c>
      <c r="E171" s="107">
        <v>1000</v>
      </c>
      <c r="F171" s="107">
        <v>4350</v>
      </c>
      <c r="G171" s="107">
        <f>E171+F171</f>
        <v>5350</v>
      </c>
      <c r="H171" s="14"/>
      <c r="I171" s="11"/>
      <c r="J171" s="13"/>
      <c r="K171" s="13"/>
      <c r="L171" s="38"/>
      <c r="M171" s="39"/>
      <c r="N171" s="13"/>
      <c r="O171" s="13"/>
      <c r="P171" s="13"/>
      <c r="Q171" s="13"/>
      <c r="R171" s="2"/>
      <c r="S171" s="2"/>
      <c r="T171" s="2"/>
      <c r="U171" s="2"/>
      <c r="V171" s="2"/>
      <c r="W171" s="2"/>
      <c r="X171" s="2"/>
    </row>
    <row r="172" spans="1:24" s="1" customFormat="1" ht="12.75">
      <c r="A172" s="65"/>
      <c r="B172" s="65"/>
      <c r="C172" s="65"/>
      <c r="D172" s="126" t="s">
        <v>323</v>
      </c>
      <c r="E172" s="112">
        <v>26000</v>
      </c>
      <c r="F172" s="112"/>
      <c r="G172" s="107">
        <f>E172+F172</f>
        <v>26000</v>
      </c>
      <c r="H172" s="8"/>
      <c r="I172" s="11"/>
      <c r="J172" s="13"/>
      <c r="K172" s="13"/>
      <c r="L172" s="2"/>
      <c r="M172" s="2"/>
      <c r="N172" s="13"/>
      <c r="O172" s="13"/>
      <c r="P172" s="13"/>
      <c r="Q172" s="13"/>
      <c r="R172" s="2"/>
      <c r="S172" s="2"/>
      <c r="T172" s="2"/>
      <c r="U172" s="2"/>
      <c r="V172" s="2"/>
      <c r="W172" s="2"/>
      <c r="X172" s="2"/>
    </row>
    <row r="173" spans="1:24" s="1" customFormat="1" ht="12.75">
      <c r="A173" s="65"/>
      <c r="B173" s="65"/>
      <c r="C173" s="65"/>
      <c r="D173" s="126" t="s">
        <v>26</v>
      </c>
      <c r="E173" s="107">
        <f>SUM(E169:E172)</f>
        <v>719674</v>
      </c>
      <c r="F173" s="107">
        <f>SUM(F169:F172)</f>
        <v>4532</v>
      </c>
      <c r="G173" s="107">
        <f>SUM(G169:G172)</f>
        <v>724206</v>
      </c>
      <c r="H173" s="8"/>
      <c r="I173" s="11"/>
      <c r="J173" s="8"/>
      <c r="K173" s="13"/>
      <c r="L173" s="2"/>
      <c r="M173" s="7"/>
      <c r="N173" s="13"/>
      <c r="O173" s="13"/>
      <c r="P173" s="13"/>
      <c r="Q173" s="13"/>
      <c r="R173" s="2"/>
      <c r="S173" s="2"/>
      <c r="T173" s="2"/>
      <c r="U173" s="2"/>
      <c r="V173" s="2"/>
      <c r="W173" s="2"/>
      <c r="X173" s="2"/>
    </row>
    <row r="174" spans="1:24" ht="12.75">
      <c r="A174" s="106" t="s">
        <v>286</v>
      </c>
      <c r="B174" s="118"/>
      <c r="C174" s="106"/>
      <c r="D174" s="123" t="s">
        <v>349</v>
      </c>
      <c r="E174" s="107"/>
      <c r="F174" s="107"/>
      <c r="G174" s="107"/>
      <c r="K174" s="14"/>
      <c r="M174" s="4"/>
      <c r="N174" s="14"/>
      <c r="O174" s="14"/>
      <c r="P174" s="14"/>
      <c r="Q174" s="14"/>
      <c r="T174" s="2"/>
      <c r="U174" s="2"/>
      <c r="V174" s="2"/>
      <c r="W174" s="2"/>
      <c r="X174" s="2"/>
    </row>
    <row r="175" spans="1:24" ht="12.75">
      <c r="A175" s="106"/>
      <c r="B175" s="118"/>
      <c r="C175" s="106"/>
      <c r="D175" s="124" t="s">
        <v>350</v>
      </c>
      <c r="E175" s="107">
        <v>20000</v>
      </c>
      <c r="F175" s="107"/>
      <c r="G175" s="107">
        <v>20000</v>
      </c>
      <c r="M175" s="4"/>
      <c r="N175" s="8"/>
      <c r="O175" s="8"/>
      <c r="P175" s="8"/>
      <c r="Q175" s="8"/>
      <c r="T175" s="2"/>
      <c r="U175" s="2"/>
      <c r="V175" s="2"/>
      <c r="W175" s="2"/>
      <c r="X175" s="2"/>
    </row>
    <row r="176" spans="1:24" ht="12.75">
      <c r="A176" s="106"/>
      <c r="B176" s="118"/>
      <c r="C176" s="106"/>
      <c r="D176" s="124" t="s">
        <v>26</v>
      </c>
      <c r="E176" s="107">
        <f>SUM(E175)</f>
        <v>20000</v>
      </c>
      <c r="F176" s="107">
        <f>SUM(F175)</f>
        <v>0</v>
      </c>
      <c r="G176" s="107">
        <f>SUM(G175)</f>
        <v>20000</v>
      </c>
      <c r="K176" s="14"/>
      <c r="L176" s="14"/>
      <c r="N176" s="14"/>
      <c r="O176" s="14"/>
      <c r="P176" s="14"/>
      <c r="Q176" s="14"/>
      <c r="T176" s="2"/>
      <c r="U176" s="2"/>
      <c r="V176" s="2"/>
      <c r="W176" s="2"/>
      <c r="X176" s="2"/>
    </row>
    <row r="177" spans="1:24" s="1" customFormat="1" ht="12.75">
      <c r="A177" s="113" t="s">
        <v>264</v>
      </c>
      <c r="B177" s="65"/>
      <c r="C177" s="65"/>
      <c r="D177" s="125" t="s">
        <v>265</v>
      </c>
      <c r="E177" s="112"/>
      <c r="F177" s="112"/>
      <c r="G177" s="112"/>
      <c r="H177" s="8"/>
      <c r="I177" s="11"/>
      <c r="J177" s="8"/>
      <c r="K177" s="13"/>
      <c r="L177" s="13"/>
      <c r="M177" s="7"/>
      <c r="N177" s="13"/>
      <c r="O177" s="13"/>
      <c r="P177" s="13"/>
      <c r="Q177" s="13"/>
      <c r="R177" s="2"/>
      <c r="S177" s="2"/>
      <c r="T177" s="2"/>
      <c r="U177" s="2"/>
      <c r="V177" s="2"/>
      <c r="W177" s="2"/>
      <c r="X177" s="2"/>
    </row>
    <row r="178" spans="1:24" s="1" customFormat="1" ht="12.75">
      <c r="A178" s="65"/>
      <c r="B178" s="65"/>
      <c r="C178" s="65"/>
      <c r="D178" s="126" t="s">
        <v>324</v>
      </c>
      <c r="E178" s="122">
        <v>383000</v>
      </c>
      <c r="F178" s="122">
        <v>25000</v>
      </c>
      <c r="G178" s="122">
        <f>E178+F178</f>
        <v>408000</v>
      </c>
      <c r="H178" s="8"/>
      <c r="I178" s="11"/>
      <c r="J178" s="8"/>
      <c r="K178" s="25"/>
      <c r="L178" s="2"/>
      <c r="M178" s="6"/>
      <c r="N178" s="25"/>
      <c r="O178" s="25"/>
      <c r="P178" s="25"/>
      <c r="Q178" s="25"/>
      <c r="R178" s="2"/>
      <c r="S178" s="2"/>
      <c r="T178" s="2"/>
      <c r="U178" s="2"/>
      <c r="V178" s="2"/>
      <c r="W178" s="2"/>
      <c r="X178" s="2"/>
    </row>
    <row r="179" spans="1:24" s="1" customFormat="1" ht="12.75">
      <c r="A179" s="65"/>
      <c r="B179" s="65"/>
      <c r="C179" s="65"/>
      <c r="D179" s="126" t="s">
        <v>351</v>
      </c>
      <c r="E179" s="107">
        <v>26000</v>
      </c>
      <c r="F179" s="107"/>
      <c r="G179" s="122">
        <f>E179+F179</f>
        <v>26000</v>
      </c>
      <c r="H179" s="8"/>
      <c r="I179" s="11"/>
      <c r="J179" s="8"/>
      <c r="K179" s="14"/>
      <c r="L179" s="2"/>
      <c r="M179" s="4"/>
      <c r="N179" s="14"/>
      <c r="O179" s="14"/>
      <c r="P179" s="14"/>
      <c r="Q179" s="14"/>
      <c r="R179" s="2"/>
      <c r="S179" s="2"/>
      <c r="T179" s="2"/>
      <c r="U179" s="2"/>
      <c r="V179" s="2"/>
      <c r="W179" s="2"/>
      <c r="X179" s="2"/>
    </row>
    <row r="180" spans="1:24" s="1" customFormat="1" ht="12.75">
      <c r="A180" s="65"/>
      <c r="B180" s="65"/>
      <c r="C180" s="65"/>
      <c r="D180" s="126" t="s">
        <v>26</v>
      </c>
      <c r="E180" s="107">
        <f>SUM(E178:E179)</f>
        <v>409000</v>
      </c>
      <c r="F180" s="107">
        <f>SUM(F178:F179)</f>
        <v>25000</v>
      </c>
      <c r="G180" s="107">
        <f>SUM(G178:G179)</f>
        <v>434000</v>
      </c>
      <c r="H180" s="8"/>
      <c r="I180" s="11"/>
      <c r="J180" s="8"/>
      <c r="K180" s="14"/>
      <c r="L180" s="2"/>
      <c r="M180" s="4"/>
      <c r="N180" s="14"/>
      <c r="O180" s="14"/>
      <c r="P180" s="14"/>
      <c r="Q180" s="14"/>
      <c r="R180" s="2"/>
      <c r="S180" s="2"/>
      <c r="T180" s="2"/>
      <c r="U180" s="2"/>
      <c r="V180" s="2"/>
      <c r="W180" s="2"/>
      <c r="X180" s="2"/>
    </row>
    <row r="181" spans="1:24" s="1" customFormat="1" ht="12.75">
      <c r="A181" s="113" t="s">
        <v>325</v>
      </c>
      <c r="B181" s="65"/>
      <c r="C181" s="65"/>
      <c r="D181" s="125" t="s">
        <v>326</v>
      </c>
      <c r="E181" s="107"/>
      <c r="F181" s="107"/>
      <c r="G181" s="107"/>
      <c r="H181" s="8"/>
      <c r="I181" s="11"/>
      <c r="J181" s="8"/>
      <c r="K181" s="14"/>
      <c r="L181" s="2"/>
      <c r="M181" s="4"/>
      <c r="N181" s="14"/>
      <c r="O181" s="14"/>
      <c r="P181" s="14"/>
      <c r="Q181" s="14"/>
      <c r="R181" s="2"/>
      <c r="S181" s="2"/>
      <c r="T181" s="2"/>
      <c r="U181" s="2"/>
      <c r="V181" s="2"/>
      <c r="W181" s="2"/>
      <c r="X181" s="2"/>
    </row>
    <row r="182" spans="1:24" s="1" customFormat="1" ht="12.75">
      <c r="A182" s="65" t="s">
        <v>255</v>
      </c>
      <c r="B182" s="65"/>
      <c r="C182" s="65"/>
      <c r="D182" s="125" t="s">
        <v>327</v>
      </c>
      <c r="E182" s="107"/>
      <c r="F182" s="107"/>
      <c r="G182" s="107"/>
      <c r="H182" s="8"/>
      <c r="I182" s="11"/>
      <c r="J182" s="8"/>
      <c r="K182" s="25"/>
      <c r="L182" s="2"/>
      <c r="M182" s="6"/>
      <c r="N182" s="25"/>
      <c r="O182" s="25"/>
      <c r="P182" s="25"/>
      <c r="Q182" s="25"/>
      <c r="R182" s="2"/>
      <c r="S182" s="2"/>
      <c r="T182" s="2"/>
      <c r="U182" s="2"/>
      <c r="V182" s="2"/>
      <c r="W182" s="2"/>
      <c r="X182" s="2"/>
    </row>
    <row r="183" spans="1:24" s="1" customFormat="1" ht="12.75">
      <c r="A183" s="65"/>
      <c r="B183" s="65"/>
      <c r="C183" s="65"/>
      <c r="D183" s="126" t="s">
        <v>321</v>
      </c>
      <c r="E183" s="107">
        <v>131700</v>
      </c>
      <c r="F183" s="107"/>
      <c r="G183" s="107">
        <f>E183+F183</f>
        <v>131700</v>
      </c>
      <c r="H183" s="8"/>
      <c r="I183" s="11"/>
      <c r="J183" s="8"/>
      <c r="K183" s="8"/>
      <c r="L183" s="2"/>
      <c r="M183" s="4"/>
      <c r="N183" s="8"/>
      <c r="O183" s="8"/>
      <c r="P183" s="8"/>
      <c r="Q183" s="8"/>
      <c r="R183" s="2"/>
      <c r="S183" s="2"/>
      <c r="T183" s="2"/>
      <c r="U183" s="2"/>
      <c r="V183" s="2"/>
      <c r="W183" s="2"/>
      <c r="X183" s="2"/>
    </row>
    <row r="184" spans="1:24" s="1" customFormat="1" ht="12.75">
      <c r="A184" s="65"/>
      <c r="B184" s="65"/>
      <c r="C184" s="65"/>
      <c r="D184" s="126" t="s">
        <v>328</v>
      </c>
      <c r="E184" s="107">
        <v>3030</v>
      </c>
      <c r="F184" s="107"/>
      <c r="G184" s="107">
        <f>E184+F184</f>
        <v>3030</v>
      </c>
      <c r="H184" s="8"/>
      <c r="I184" s="11"/>
      <c r="J184" s="8"/>
      <c r="K184" s="8"/>
      <c r="L184" s="2"/>
      <c r="M184" s="4"/>
      <c r="N184" s="8"/>
      <c r="O184" s="8"/>
      <c r="P184" s="8"/>
      <c r="Q184" s="8"/>
      <c r="R184" s="2"/>
      <c r="S184" s="2"/>
      <c r="T184" s="2"/>
      <c r="U184" s="2"/>
      <c r="V184" s="2"/>
      <c r="W184" s="2"/>
      <c r="X184" s="2"/>
    </row>
    <row r="185" spans="1:24" s="1" customFormat="1" ht="12.75">
      <c r="A185" s="65"/>
      <c r="B185" s="65"/>
      <c r="C185" s="65"/>
      <c r="D185" s="126" t="s">
        <v>346</v>
      </c>
      <c r="E185" s="107">
        <v>10500</v>
      </c>
      <c r="F185" s="107"/>
      <c r="G185" s="107">
        <f>E185+F185</f>
        <v>10500</v>
      </c>
      <c r="H185" s="8"/>
      <c r="I185" s="11"/>
      <c r="J185" s="8"/>
      <c r="K185" s="14"/>
      <c r="L185" s="2"/>
      <c r="M185" s="4"/>
      <c r="N185" s="14"/>
      <c r="O185" s="14"/>
      <c r="P185" s="14"/>
      <c r="Q185" s="14"/>
      <c r="R185" s="2"/>
      <c r="S185" s="2"/>
      <c r="T185" s="2"/>
      <c r="U185" s="2"/>
      <c r="V185" s="2"/>
      <c r="W185" s="2"/>
      <c r="X185" s="2"/>
    </row>
    <row r="186" spans="1:24" s="1" customFormat="1" ht="12.75">
      <c r="A186" s="65"/>
      <c r="B186" s="65"/>
      <c r="C186" s="65"/>
      <c r="D186" s="126" t="s">
        <v>367</v>
      </c>
      <c r="E186" s="107"/>
      <c r="F186" s="107">
        <v>16</v>
      </c>
      <c r="G186" s="107">
        <f>E186+F186</f>
        <v>16</v>
      </c>
      <c r="H186" s="8"/>
      <c r="I186" s="11"/>
      <c r="J186" s="8"/>
      <c r="K186" s="14"/>
      <c r="L186" s="2"/>
      <c r="M186" s="4"/>
      <c r="N186" s="14"/>
      <c r="O186" s="14"/>
      <c r="P186" s="14"/>
      <c r="Q186" s="14"/>
      <c r="R186" s="2"/>
      <c r="S186" s="2"/>
      <c r="T186" s="2"/>
      <c r="U186" s="2"/>
      <c r="V186" s="2"/>
      <c r="W186" s="2"/>
      <c r="X186" s="2"/>
    </row>
    <row r="187" spans="1:24" ht="12.75">
      <c r="A187" s="106"/>
      <c r="B187" s="106"/>
      <c r="C187" s="106"/>
      <c r="D187" s="124" t="s">
        <v>26</v>
      </c>
      <c r="E187" s="107">
        <f>SUM(E183:E185)</f>
        <v>145230</v>
      </c>
      <c r="F187" s="107">
        <f>SUM(F183:F186)</f>
        <v>16</v>
      </c>
      <c r="G187" s="107">
        <f>SUM(G183:G186)</f>
        <v>145246</v>
      </c>
      <c r="K187" s="14"/>
      <c r="M187" s="4"/>
      <c r="N187" s="14"/>
      <c r="O187" s="14"/>
      <c r="P187" s="14"/>
      <c r="Q187" s="14"/>
      <c r="T187" s="2"/>
      <c r="U187" s="2"/>
      <c r="V187" s="2"/>
      <c r="W187" s="2"/>
      <c r="X187" s="2"/>
    </row>
    <row r="188" spans="1:24" ht="12.75">
      <c r="A188" s="106" t="s">
        <v>259</v>
      </c>
      <c r="B188" s="106"/>
      <c r="C188" s="106"/>
      <c r="D188" s="125" t="s">
        <v>329</v>
      </c>
      <c r="E188" s="112"/>
      <c r="F188" s="112"/>
      <c r="G188" s="112"/>
      <c r="K188" s="14"/>
      <c r="M188" s="4"/>
      <c r="N188" s="14"/>
      <c r="O188" s="14"/>
      <c r="P188" s="14"/>
      <c r="Q188" s="14"/>
      <c r="T188" s="2"/>
      <c r="U188" s="2"/>
      <c r="V188" s="2"/>
      <c r="W188" s="2"/>
      <c r="X188" s="2"/>
    </row>
    <row r="189" spans="1:24" ht="12.75">
      <c r="A189" s="106"/>
      <c r="B189" s="106"/>
      <c r="C189" s="106"/>
      <c r="D189" s="124" t="s">
        <v>321</v>
      </c>
      <c r="E189" s="112">
        <v>41000</v>
      </c>
      <c r="F189" s="112"/>
      <c r="G189" s="112">
        <f>E189+F189</f>
        <v>41000</v>
      </c>
      <c r="K189" s="14"/>
      <c r="M189" s="4"/>
      <c r="N189" s="14"/>
      <c r="O189" s="14"/>
      <c r="P189" s="14"/>
      <c r="Q189" s="14"/>
      <c r="T189" s="2"/>
      <c r="U189" s="2"/>
      <c r="V189" s="2"/>
      <c r="W189" s="2"/>
      <c r="X189" s="2"/>
    </row>
    <row r="190" spans="1:24" ht="12.75">
      <c r="A190" s="106"/>
      <c r="B190" s="106"/>
      <c r="C190" s="106"/>
      <c r="D190" s="126" t="s">
        <v>346</v>
      </c>
      <c r="E190" s="112">
        <v>3150</v>
      </c>
      <c r="F190" s="112"/>
      <c r="G190" s="112">
        <f>E190+F190</f>
        <v>3150</v>
      </c>
      <c r="K190" s="14"/>
      <c r="M190" s="4"/>
      <c r="N190" s="14"/>
      <c r="O190" s="14"/>
      <c r="P190" s="14"/>
      <c r="Q190" s="14"/>
      <c r="T190" s="2"/>
      <c r="U190" s="2"/>
      <c r="V190" s="2"/>
      <c r="W190" s="2"/>
      <c r="X190" s="2"/>
    </row>
    <row r="191" spans="1:24" ht="12.75">
      <c r="A191" s="106"/>
      <c r="B191" s="106"/>
      <c r="C191" s="106"/>
      <c r="D191" s="124" t="s">
        <v>26</v>
      </c>
      <c r="E191" s="107">
        <f>SUM(E189:E190)</f>
        <v>44150</v>
      </c>
      <c r="F191" s="107">
        <f>SUM(F189:F190)</f>
        <v>0</v>
      </c>
      <c r="G191" s="107">
        <f>SUM(G189:G190)</f>
        <v>44150</v>
      </c>
      <c r="K191" s="14"/>
      <c r="M191" s="4"/>
      <c r="N191" s="14"/>
      <c r="O191" s="14"/>
      <c r="P191" s="14"/>
      <c r="Q191" s="14"/>
      <c r="T191" s="2"/>
      <c r="U191" s="2"/>
      <c r="V191" s="2"/>
      <c r="W191" s="2"/>
      <c r="X191" s="2"/>
    </row>
    <row r="192" spans="1:24" ht="12.75">
      <c r="A192" s="106" t="s">
        <v>123</v>
      </c>
      <c r="B192" s="106"/>
      <c r="C192" s="106"/>
      <c r="D192" s="113" t="s">
        <v>124</v>
      </c>
      <c r="E192" s="112"/>
      <c r="F192" s="112"/>
      <c r="G192" s="112"/>
      <c r="K192" s="13"/>
      <c r="M192" s="4"/>
      <c r="N192" s="13"/>
      <c r="O192" s="13"/>
      <c r="P192" s="13"/>
      <c r="Q192" s="13"/>
      <c r="T192" s="2"/>
      <c r="U192" s="2"/>
      <c r="V192" s="2"/>
      <c r="W192" s="2"/>
      <c r="X192" s="2"/>
    </row>
    <row r="193" spans="1:24" ht="12.75">
      <c r="A193" s="106"/>
      <c r="B193" s="106" t="s">
        <v>200</v>
      </c>
      <c r="C193" s="106">
        <v>610</v>
      </c>
      <c r="D193" s="106" t="s">
        <v>34</v>
      </c>
      <c r="E193" s="112">
        <v>65000</v>
      </c>
      <c r="F193" s="112"/>
      <c r="G193" s="112">
        <f>E193+F193</f>
        <v>65000</v>
      </c>
      <c r="K193" s="14"/>
      <c r="M193" s="4"/>
      <c r="N193" s="14"/>
      <c r="O193" s="14"/>
      <c r="P193" s="14"/>
      <c r="Q193" s="14"/>
      <c r="T193" s="2"/>
      <c r="U193" s="2"/>
      <c r="V193" s="2"/>
      <c r="W193" s="2"/>
      <c r="X193" s="2"/>
    </row>
    <row r="194" spans="1:24" ht="12.75">
      <c r="A194" s="106"/>
      <c r="B194" s="106" t="s">
        <v>200</v>
      </c>
      <c r="C194" s="106">
        <v>620</v>
      </c>
      <c r="D194" s="106" t="s">
        <v>30</v>
      </c>
      <c r="E194" s="112">
        <v>30422</v>
      </c>
      <c r="F194" s="112"/>
      <c r="G194" s="112">
        <f>E194+F194</f>
        <v>30422</v>
      </c>
      <c r="K194" s="14"/>
      <c r="M194" s="4"/>
      <c r="N194" s="14"/>
      <c r="O194" s="14"/>
      <c r="P194" s="14"/>
      <c r="Q194" s="14"/>
      <c r="T194" s="2"/>
      <c r="U194" s="2"/>
      <c r="V194" s="2"/>
      <c r="W194" s="2"/>
      <c r="X194" s="2"/>
    </row>
    <row r="195" spans="1:24" ht="12.75">
      <c r="A195" s="106"/>
      <c r="B195" s="106" t="s">
        <v>200</v>
      </c>
      <c r="C195" s="106">
        <v>630</v>
      </c>
      <c r="D195" s="106" t="s">
        <v>70</v>
      </c>
      <c r="E195" s="112">
        <v>55320</v>
      </c>
      <c r="F195" s="112">
        <v>2699</v>
      </c>
      <c r="G195" s="112">
        <f>E195+F195</f>
        <v>58019</v>
      </c>
      <c r="K195" s="14"/>
      <c r="M195" s="4"/>
      <c r="N195" s="14"/>
      <c r="O195" s="14"/>
      <c r="P195" s="14"/>
      <c r="Q195" s="14"/>
      <c r="T195" s="2"/>
      <c r="U195" s="2"/>
      <c r="V195" s="2"/>
      <c r="W195" s="2"/>
      <c r="X195" s="2"/>
    </row>
    <row r="196" spans="1:24" ht="12.75">
      <c r="A196" s="106"/>
      <c r="B196" s="106" t="s">
        <v>200</v>
      </c>
      <c r="C196" s="106">
        <v>640</v>
      </c>
      <c r="D196" s="106" t="s">
        <v>289</v>
      </c>
      <c r="E196" s="107">
        <f>100+2800</f>
        <v>2900</v>
      </c>
      <c r="F196" s="107">
        <v>200</v>
      </c>
      <c r="G196" s="112">
        <f>E196+F196</f>
        <v>3100</v>
      </c>
      <c r="K196" s="14"/>
      <c r="M196" s="4"/>
      <c r="N196" s="14"/>
      <c r="O196" s="14"/>
      <c r="P196" s="14"/>
      <c r="Q196" s="14"/>
      <c r="T196" s="2"/>
      <c r="U196" s="2"/>
      <c r="V196" s="2"/>
      <c r="W196" s="2"/>
      <c r="X196" s="2"/>
    </row>
    <row r="197" spans="1:24" ht="12.75">
      <c r="A197" s="106"/>
      <c r="B197" s="106"/>
      <c r="C197" s="106"/>
      <c r="D197" s="106" t="s">
        <v>26</v>
      </c>
      <c r="E197" s="107">
        <f>SUM(E193:E196)</f>
        <v>153642</v>
      </c>
      <c r="F197" s="107">
        <f>SUM(F193:F196)</f>
        <v>2899</v>
      </c>
      <c r="G197" s="107">
        <f>SUM(G193:G196)</f>
        <v>156541</v>
      </c>
      <c r="M197" s="4"/>
      <c r="N197" s="8"/>
      <c r="O197" s="8"/>
      <c r="P197" s="8"/>
      <c r="Q197" s="8"/>
      <c r="T197" s="2"/>
      <c r="U197" s="2"/>
      <c r="V197" s="2"/>
      <c r="W197" s="2"/>
      <c r="X197" s="2"/>
    </row>
    <row r="198" spans="1:24" ht="12.75">
      <c r="A198" s="110" t="s">
        <v>330</v>
      </c>
      <c r="B198" s="106"/>
      <c r="C198" s="106"/>
      <c r="D198" s="125" t="s">
        <v>331</v>
      </c>
      <c r="E198" s="112"/>
      <c r="F198" s="112"/>
      <c r="G198" s="112"/>
      <c r="K198" s="14"/>
      <c r="M198" s="4"/>
      <c r="N198" s="14"/>
      <c r="O198" s="14"/>
      <c r="P198" s="14"/>
      <c r="Q198" s="14"/>
      <c r="T198" s="2"/>
      <c r="U198" s="2"/>
      <c r="V198" s="2"/>
      <c r="W198" s="2"/>
      <c r="X198" s="2"/>
    </row>
    <row r="199" spans="1:24" ht="12.75">
      <c r="A199" s="106" t="s">
        <v>256</v>
      </c>
      <c r="B199" s="106"/>
      <c r="C199" s="106"/>
      <c r="D199" s="125" t="s">
        <v>332</v>
      </c>
      <c r="E199" s="112"/>
      <c r="F199" s="112"/>
      <c r="G199" s="112"/>
      <c r="K199" s="14"/>
      <c r="M199" s="4"/>
      <c r="N199" s="14"/>
      <c r="O199" s="14"/>
      <c r="P199" s="14"/>
      <c r="Q199" s="14"/>
      <c r="T199" s="2"/>
      <c r="U199" s="2"/>
      <c r="V199" s="2"/>
      <c r="W199" s="2"/>
      <c r="X199" s="2"/>
    </row>
    <row r="200" spans="1:24" ht="12.75">
      <c r="A200" s="106"/>
      <c r="B200" s="106"/>
      <c r="C200" s="106"/>
      <c r="D200" s="124" t="s">
        <v>321</v>
      </c>
      <c r="E200" s="107">
        <v>100000</v>
      </c>
      <c r="F200" s="107"/>
      <c r="G200" s="107">
        <f>E200+F200</f>
        <v>100000</v>
      </c>
      <c r="K200" s="14"/>
      <c r="M200" s="4"/>
      <c r="N200" s="14"/>
      <c r="O200" s="14"/>
      <c r="P200" s="14"/>
      <c r="Q200" s="14"/>
      <c r="T200" s="2"/>
      <c r="U200" s="2"/>
      <c r="V200" s="2"/>
      <c r="W200" s="2"/>
      <c r="X200" s="2"/>
    </row>
    <row r="201" spans="1:24" ht="12.75">
      <c r="A201" s="106"/>
      <c r="B201" s="106"/>
      <c r="C201" s="106"/>
      <c r="D201" s="124" t="s">
        <v>369</v>
      </c>
      <c r="E201" s="107"/>
      <c r="F201" s="107">
        <v>2000</v>
      </c>
      <c r="G201" s="107">
        <f>E201+F201</f>
        <v>2000</v>
      </c>
      <c r="K201" s="14"/>
      <c r="M201" s="4"/>
      <c r="N201" s="14"/>
      <c r="O201" s="14"/>
      <c r="P201" s="14"/>
      <c r="Q201" s="14"/>
      <c r="T201" s="2"/>
      <c r="U201" s="2"/>
      <c r="V201" s="2"/>
      <c r="W201" s="2"/>
      <c r="X201" s="2"/>
    </row>
    <row r="202" spans="1:24" ht="12.75">
      <c r="A202" s="106"/>
      <c r="B202" s="106"/>
      <c r="C202" s="106"/>
      <c r="D202" s="126" t="s">
        <v>352</v>
      </c>
      <c r="E202" s="107">
        <v>96000</v>
      </c>
      <c r="F202" s="107"/>
      <c r="G202" s="107">
        <f>E202+F202</f>
        <v>96000</v>
      </c>
      <c r="K202" s="14"/>
      <c r="M202" s="4"/>
      <c r="N202" s="14"/>
      <c r="O202" s="14"/>
      <c r="P202" s="14"/>
      <c r="Q202" s="14"/>
      <c r="T202" s="2"/>
      <c r="U202" s="2"/>
      <c r="V202" s="2"/>
      <c r="W202" s="2"/>
      <c r="X202" s="2"/>
    </row>
    <row r="203" spans="1:24" ht="12.75">
      <c r="A203" s="106"/>
      <c r="B203" s="106"/>
      <c r="C203" s="106"/>
      <c r="D203" s="126" t="s">
        <v>367</v>
      </c>
      <c r="E203" s="107"/>
      <c r="F203" s="107">
        <v>25528</v>
      </c>
      <c r="G203" s="107">
        <f>E203+F203</f>
        <v>25528</v>
      </c>
      <c r="K203" s="14"/>
      <c r="M203" s="4"/>
      <c r="N203" s="14"/>
      <c r="O203" s="14"/>
      <c r="P203" s="14"/>
      <c r="Q203" s="14"/>
      <c r="T203" s="2"/>
      <c r="U203" s="2"/>
      <c r="V203" s="2"/>
      <c r="W203" s="2"/>
      <c r="X203" s="2"/>
    </row>
    <row r="204" spans="1:24" ht="12.75">
      <c r="A204" s="106"/>
      <c r="B204" s="106"/>
      <c r="C204" s="106"/>
      <c r="D204" s="124" t="s">
        <v>26</v>
      </c>
      <c r="E204" s="107">
        <f>SUM(E200:E202)</f>
        <v>196000</v>
      </c>
      <c r="F204" s="107">
        <f>SUM(F200:F203)</f>
        <v>27528</v>
      </c>
      <c r="G204" s="107">
        <f>SUM(G200:G203)</f>
        <v>223528</v>
      </c>
      <c r="H204"/>
      <c r="I204"/>
      <c r="J204"/>
      <c r="K204" s="14"/>
      <c r="M204" s="4"/>
      <c r="N204" s="14"/>
      <c r="O204" s="14"/>
      <c r="P204" s="14"/>
      <c r="Q204" s="14"/>
      <c r="T204" s="2"/>
      <c r="U204" s="2"/>
      <c r="V204" s="2"/>
      <c r="W204" s="2"/>
      <c r="X204" s="2"/>
    </row>
    <row r="205" spans="1:24" ht="12.75">
      <c r="A205" s="106" t="s">
        <v>260</v>
      </c>
      <c r="B205" s="106"/>
      <c r="C205" s="106"/>
      <c r="D205" s="125" t="s">
        <v>334</v>
      </c>
      <c r="E205" s="112"/>
      <c r="F205" s="112"/>
      <c r="G205" s="112"/>
      <c r="K205" s="14"/>
      <c r="M205" s="4"/>
      <c r="N205" s="14"/>
      <c r="O205" s="14"/>
      <c r="P205" s="14"/>
      <c r="Q205" s="14"/>
      <c r="T205" s="2"/>
      <c r="U205" s="2"/>
      <c r="V205" s="2"/>
      <c r="W205" s="2"/>
      <c r="X205" s="2"/>
    </row>
    <row r="206" spans="1:24" ht="12.75">
      <c r="A206" s="106"/>
      <c r="B206" s="106"/>
      <c r="C206" s="106"/>
      <c r="D206" s="124" t="s">
        <v>321</v>
      </c>
      <c r="E206" s="112">
        <v>84000</v>
      </c>
      <c r="F206" s="112"/>
      <c r="G206" s="112">
        <f>E206+F206</f>
        <v>84000</v>
      </c>
      <c r="K206" s="14"/>
      <c r="M206" s="4"/>
      <c r="N206" s="14"/>
      <c r="O206" s="14"/>
      <c r="P206" s="14"/>
      <c r="Q206" s="14"/>
      <c r="T206" s="2"/>
      <c r="U206" s="2"/>
      <c r="V206" s="2"/>
      <c r="W206" s="2"/>
      <c r="X206" s="2"/>
    </row>
    <row r="207" spans="1:24" ht="12.75">
      <c r="A207" s="106"/>
      <c r="B207" s="106"/>
      <c r="C207" s="106"/>
      <c r="D207" s="124" t="s">
        <v>333</v>
      </c>
      <c r="E207" s="112">
        <v>2500</v>
      </c>
      <c r="F207" s="112"/>
      <c r="G207" s="112">
        <f>E207+F207</f>
        <v>2500</v>
      </c>
      <c r="K207" s="13"/>
      <c r="M207" s="4"/>
      <c r="N207" s="13"/>
      <c r="O207" s="13"/>
      <c r="P207" s="13"/>
      <c r="Q207" s="13"/>
      <c r="T207" s="2"/>
      <c r="U207" s="2"/>
      <c r="V207" s="2"/>
      <c r="W207" s="2"/>
      <c r="X207" s="2"/>
    </row>
    <row r="208" spans="1:24" ht="12.75">
      <c r="A208" s="106"/>
      <c r="B208" s="106"/>
      <c r="C208" s="106"/>
      <c r="D208" s="124" t="s">
        <v>352</v>
      </c>
      <c r="E208" s="112">
        <v>46000</v>
      </c>
      <c r="F208" s="112">
        <v>130</v>
      </c>
      <c r="G208" s="112">
        <f>E208+F208</f>
        <v>46130</v>
      </c>
      <c r="K208" s="14"/>
      <c r="M208" s="5"/>
      <c r="N208" s="14"/>
      <c r="O208" s="14"/>
      <c r="P208" s="14"/>
      <c r="Q208" s="14"/>
      <c r="T208" s="2"/>
      <c r="U208" s="2"/>
      <c r="V208" s="2"/>
      <c r="W208" s="2"/>
      <c r="X208" s="2"/>
    </row>
    <row r="209" spans="1:24" ht="12.75">
      <c r="A209" s="106"/>
      <c r="B209" s="106"/>
      <c r="C209" s="106"/>
      <c r="D209" s="124" t="s">
        <v>367</v>
      </c>
      <c r="E209" s="112"/>
      <c r="F209" s="112">
        <v>1600</v>
      </c>
      <c r="G209" s="112">
        <f>E209+F209</f>
        <v>1600</v>
      </c>
      <c r="K209" s="14"/>
      <c r="M209" s="5"/>
      <c r="N209" s="14"/>
      <c r="O209" s="14"/>
      <c r="P209" s="14"/>
      <c r="Q209" s="14"/>
      <c r="T209" s="2"/>
      <c r="U209" s="2"/>
      <c r="V209" s="2"/>
      <c r="W209" s="2"/>
      <c r="X209" s="2"/>
    </row>
    <row r="210" spans="1:24" ht="12.75">
      <c r="A210" s="106"/>
      <c r="B210" s="106"/>
      <c r="C210" s="106"/>
      <c r="D210" s="124" t="s">
        <v>26</v>
      </c>
      <c r="E210" s="107">
        <f>SUM(E206:E208)</f>
        <v>132500</v>
      </c>
      <c r="F210" s="107">
        <f>SUM(F206:F209)</f>
        <v>1730</v>
      </c>
      <c r="G210" s="107">
        <f>SUM(G206:G209)</f>
        <v>134230</v>
      </c>
      <c r="K210" s="30"/>
      <c r="M210" s="4"/>
      <c r="N210" s="30"/>
      <c r="O210" s="30"/>
      <c r="P210" s="30"/>
      <c r="Q210" s="30"/>
      <c r="T210" s="2"/>
      <c r="U210" s="2"/>
      <c r="V210" s="2"/>
      <c r="W210" s="2"/>
      <c r="X210" s="2"/>
    </row>
    <row r="211" spans="1:24" ht="12.75">
      <c r="A211" s="106" t="s">
        <v>267</v>
      </c>
      <c r="B211" s="106"/>
      <c r="C211" s="106"/>
      <c r="D211" s="125" t="s">
        <v>268</v>
      </c>
      <c r="E211" s="112"/>
      <c r="F211" s="112"/>
      <c r="G211" s="112"/>
      <c r="M211" s="4"/>
      <c r="N211" s="8"/>
      <c r="O211" s="8"/>
      <c r="P211" s="8"/>
      <c r="Q211" s="8"/>
      <c r="T211" s="2"/>
      <c r="U211" s="2"/>
      <c r="V211" s="2"/>
      <c r="W211" s="2"/>
      <c r="X211" s="2"/>
    </row>
    <row r="212" spans="1:24" ht="12.75">
      <c r="A212" s="65"/>
      <c r="B212" s="65"/>
      <c r="C212" s="65"/>
      <c r="D212" s="124" t="s">
        <v>321</v>
      </c>
      <c r="E212" s="107">
        <v>71150</v>
      </c>
      <c r="F212" s="107">
        <v>12300</v>
      </c>
      <c r="G212" s="107">
        <f>E212+F212</f>
        <v>83450</v>
      </c>
      <c r="M212" s="4"/>
      <c r="N212" s="8"/>
      <c r="O212" s="8"/>
      <c r="P212" s="8"/>
      <c r="Q212" s="8"/>
      <c r="T212" s="2"/>
      <c r="U212" s="2"/>
      <c r="V212" s="2"/>
      <c r="W212" s="2"/>
      <c r="X212" s="2"/>
    </row>
    <row r="213" spans="1:24" ht="12.75">
      <c r="A213" s="106"/>
      <c r="B213" s="106"/>
      <c r="C213" s="106"/>
      <c r="D213" s="124" t="s">
        <v>333</v>
      </c>
      <c r="E213" s="112">
        <v>5000</v>
      </c>
      <c r="F213" s="112"/>
      <c r="G213" s="107">
        <f>E213+F213</f>
        <v>5000</v>
      </c>
      <c r="K213" s="14"/>
      <c r="M213" s="5"/>
      <c r="N213" s="14"/>
      <c r="O213" s="14"/>
      <c r="P213" s="14"/>
      <c r="Q213" s="14"/>
      <c r="T213" s="2"/>
      <c r="U213" s="2"/>
      <c r="V213" s="2"/>
      <c r="W213" s="2"/>
      <c r="X213" s="2"/>
    </row>
    <row r="214" spans="1:24" ht="12.75">
      <c r="A214" s="106"/>
      <c r="B214" s="106"/>
      <c r="C214" s="106"/>
      <c r="D214" s="126" t="s">
        <v>342</v>
      </c>
      <c r="E214" s="107">
        <v>44050</v>
      </c>
      <c r="F214" s="107"/>
      <c r="G214" s="107">
        <f>E214+F214</f>
        <v>44050</v>
      </c>
      <c r="K214" s="14"/>
      <c r="M214" s="5"/>
      <c r="N214" s="14"/>
      <c r="O214" s="14"/>
      <c r="P214" s="14"/>
      <c r="Q214" s="14"/>
      <c r="T214" s="2"/>
      <c r="U214" s="2"/>
      <c r="V214" s="2"/>
      <c r="W214" s="2"/>
      <c r="X214" s="2"/>
    </row>
    <row r="215" spans="1:24" ht="12.75">
      <c r="A215" s="106"/>
      <c r="B215" s="106"/>
      <c r="C215" s="106"/>
      <c r="D215" s="126" t="s">
        <v>367</v>
      </c>
      <c r="E215" s="107"/>
      <c r="F215" s="107">
        <v>10281</v>
      </c>
      <c r="G215" s="107">
        <f>E215+F215</f>
        <v>10281</v>
      </c>
      <c r="K215" s="14"/>
      <c r="M215" s="5"/>
      <c r="N215" s="14"/>
      <c r="O215" s="14"/>
      <c r="P215" s="14"/>
      <c r="Q215" s="14"/>
      <c r="T215" s="2"/>
      <c r="U215" s="2"/>
      <c r="V215" s="2"/>
      <c r="W215" s="2"/>
      <c r="X215" s="2"/>
    </row>
    <row r="216" spans="1:24" ht="12.75">
      <c r="A216" s="65"/>
      <c r="B216" s="65"/>
      <c r="C216" s="65"/>
      <c r="D216" s="126" t="s">
        <v>26</v>
      </c>
      <c r="E216" s="107">
        <f>SUM(E212:E214)</f>
        <v>120200</v>
      </c>
      <c r="F216" s="107">
        <f>SUM(F212:F215)</f>
        <v>22581</v>
      </c>
      <c r="G216" s="107">
        <f>SUM(G212:G215)</f>
        <v>142781</v>
      </c>
      <c r="H216" s="13"/>
      <c r="J216" s="13"/>
      <c r="K216" s="14"/>
      <c r="M216" s="4"/>
      <c r="N216" s="14"/>
      <c r="O216" s="14"/>
      <c r="P216" s="14"/>
      <c r="Q216" s="14"/>
      <c r="T216" s="2"/>
      <c r="U216" s="2"/>
      <c r="V216" s="2"/>
      <c r="W216" s="2"/>
      <c r="X216" s="2"/>
    </row>
    <row r="217" spans="1:24" ht="14.25" customHeight="1">
      <c r="A217" s="65" t="s">
        <v>127</v>
      </c>
      <c r="B217" s="65"/>
      <c r="C217" s="65"/>
      <c r="D217" s="113" t="s">
        <v>126</v>
      </c>
      <c r="E217" s="107"/>
      <c r="F217" s="107"/>
      <c r="G217" s="107"/>
      <c r="H217" s="25"/>
      <c r="I217" s="34"/>
      <c r="J217" s="25"/>
      <c r="K217" s="14"/>
      <c r="M217" s="22"/>
      <c r="N217" s="14"/>
      <c r="O217" s="14"/>
      <c r="P217" s="14"/>
      <c r="Q217" s="14"/>
      <c r="T217" s="2"/>
      <c r="U217" s="2"/>
      <c r="V217" s="2"/>
      <c r="W217" s="2"/>
      <c r="X217" s="2"/>
    </row>
    <row r="218" spans="1:24" ht="12.75">
      <c r="A218" s="65"/>
      <c r="B218" s="65" t="s">
        <v>125</v>
      </c>
      <c r="C218" s="65">
        <v>640</v>
      </c>
      <c r="D218" s="106" t="s">
        <v>289</v>
      </c>
      <c r="E218" s="107">
        <v>2500</v>
      </c>
      <c r="F218" s="107"/>
      <c r="G218" s="107">
        <f>E218+F218</f>
        <v>2500</v>
      </c>
      <c r="K218" s="14"/>
      <c r="M218" s="4"/>
      <c r="N218" s="14"/>
      <c r="O218" s="14"/>
      <c r="P218" s="14"/>
      <c r="Q218" s="14"/>
      <c r="T218" s="2"/>
      <c r="U218" s="2"/>
      <c r="V218" s="2"/>
      <c r="W218" s="2"/>
      <c r="X218" s="2"/>
    </row>
    <row r="219" spans="1:24" ht="12.75">
      <c r="A219" s="65"/>
      <c r="B219" s="65"/>
      <c r="C219" s="65"/>
      <c r="D219" s="65" t="s">
        <v>26</v>
      </c>
      <c r="E219" s="107">
        <f>SUM(E218)</f>
        <v>2500</v>
      </c>
      <c r="F219" s="107">
        <f>SUM(F218)</f>
        <v>0</v>
      </c>
      <c r="G219" s="107">
        <f>SUM(G218)</f>
        <v>2500</v>
      </c>
      <c r="H219" s="14"/>
      <c r="I219" s="30"/>
      <c r="J219" s="14"/>
      <c r="K219" s="14"/>
      <c r="M219" s="4"/>
      <c r="N219" s="14"/>
      <c r="O219" s="14"/>
      <c r="P219" s="14"/>
      <c r="Q219" s="14"/>
      <c r="T219" s="2"/>
      <c r="U219" s="2"/>
      <c r="V219" s="2"/>
      <c r="W219" s="2"/>
      <c r="X219" s="2"/>
    </row>
    <row r="220" spans="1:24" ht="12.75">
      <c r="A220" s="113" t="s">
        <v>128</v>
      </c>
      <c r="B220" s="65"/>
      <c r="C220" s="65"/>
      <c r="D220" s="113" t="s">
        <v>129</v>
      </c>
      <c r="E220" s="112"/>
      <c r="F220" s="112"/>
      <c r="G220" s="112"/>
      <c r="H220" s="14"/>
      <c r="I220" s="30"/>
      <c r="J220" s="14"/>
      <c r="K220" s="14"/>
      <c r="M220" s="4"/>
      <c r="N220" s="14"/>
      <c r="O220" s="14"/>
      <c r="P220" s="14"/>
      <c r="Q220" s="14"/>
      <c r="T220" s="2"/>
      <c r="U220" s="2"/>
      <c r="V220" s="2"/>
      <c r="W220" s="2"/>
      <c r="X220" s="2"/>
    </row>
    <row r="221" spans="1:24" ht="12.75">
      <c r="A221" s="65"/>
      <c r="B221" s="106" t="s">
        <v>197</v>
      </c>
      <c r="C221" s="65">
        <v>610</v>
      </c>
      <c r="D221" s="65" t="s">
        <v>34</v>
      </c>
      <c r="E221" s="107">
        <v>19800</v>
      </c>
      <c r="F221" s="107"/>
      <c r="G221" s="107">
        <f>E221+F221</f>
        <v>19800</v>
      </c>
      <c r="H221" s="14"/>
      <c r="I221" s="30"/>
      <c r="J221" s="14"/>
      <c r="K221" s="14"/>
      <c r="M221" s="4"/>
      <c r="N221" s="14"/>
      <c r="O221" s="14"/>
      <c r="P221" s="14"/>
      <c r="Q221" s="14"/>
      <c r="T221" s="2"/>
      <c r="U221" s="2"/>
      <c r="V221" s="2"/>
      <c r="W221" s="2"/>
      <c r="X221" s="2"/>
    </row>
    <row r="222" spans="1:24" ht="12.75">
      <c r="A222" s="65"/>
      <c r="B222" s="106" t="s">
        <v>197</v>
      </c>
      <c r="C222" s="65">
        <v>620</v>
      </c>
      <c r="D222" s="65" t="s">
        <v>30</v>
      </c>
      <c r="E222" s="112">
        <v>7500</v>
      </c>
      <c r="F222" s="112"/>
      <c r="G222" s="107">
        <f>E222+F222</f>
        <v>7500</v>
      </c>
      <c r="H222" s="25"/>
      <c r="I222" s="34"/>
      <c r="J222" s="25"/>
      <c r="K222" s="14"/>
      <c r="M222" s="4"/>
      <c r="N222" s="14"/>
      <c r="O222" s="14"/>
      <c r="P222" s="14"/>
      <c r="Q222" s="14"/>
      <c r="T222" s="2"/>
      <c r="U222" s="2"/>
      <c r="V222" s="2"/>
      <c r="W222" s="2"/>
      <c r="X222" s="2"/>
    </row>
    <row r="223" spans="1:24" ht="12.75">
      <c r="A223" s="65"/>
      <c r="B223" s="106" t="s">
        <v>197</v>
      </c>
      <c r="C223" s="65">
        <v>630</v>
      </c>
      <c r="D223" s="65" t="s">
        <v>70</v>
      </c>
      <c r="E223" s="107">
        <f>2295-1100</f>
        <v>1195</v>
      </c>
      <c r="F223" s="107"/>
      <c r="G223" s="107">
        <f>E223+F223</f>
        <v>1195</v>
      </c>
      <c r="K223" s="14"/>
      <c r="M223" s="4"/>
      <c r="N223" s="14"/>
      <c r="O223" s="14"/>
      <c r="P223" s="14"/>
      <c r="Q223" s="14"/>
      <c r="T223" s="2"/>
      <c r="U223" s="2"/>
      <c r="V223" s="2"/>
      <c r="W223" s="2"/>
      <c r="X223" s="2"/>
    </row>
    <row r="224" spans="1:24" ht="12.75">
      <c r="A224" s="65"/>
      <c r="B224" s="106" t="s">
        <v>197</v>
      </c>
      <c r="C224" s="65">
        <v>640</v>
      </c>
      <c r="D224" s="106" t="s">
        <v>289</v>
      </c>
      <c r="E224" s="107">
        <v>700</v>
      </c>
      <c r="F224" s="107"/>
      <c r="G224" s="107">
        <f>E224+F224</f>
        <v>700</v>
      </c>
      <c r="K224" s="14"/>
      <c r="M224" s="4"/>
      <c r="N224" s="14"/>
      <c r="O224" s="14"/>
      <c r="P224" s="14"/>
      <c r="Q224" s="14"/>
      <c r="S224" s="13"/>
      <c r="T224" s="2"/>
      <c r="U224" s="2"/>
      <c r="V224" s="2"/>
      <c r="W224" s="2"/>
      <c r="X224" s="2"/>
    </row>
    <row r="225" spans="1:24" ht="12.75">
      <c r="A225" s="106"/>
      <c r="B225" s="106"/>
      <c r="C225" s="65"/>
      <c r="D225" s="106" t="s">
        <v>26</v>
      </c>
      <c r="E225" s="107">
        <f>SUM(E221:E224)</f>
        <v>29195</v>
      </c>
      <c r="F225" s="107">
        <f>SUM(F221:F224)</f>
        <v>0</v>
      </c>
      <c r="G225" s="107">
        <f>SUM(G221:G224)</f>
        <v>29195</v>
      </c>
      <c r="H225" s="14"/>
      <c r="I225" s="30"/>
      <c r="J225" s="14"/>
      <c r="K225" s="14"/>
      <c r="M225" s="7"/>
      <c r="N225" s="14"/>
      <c r="O225" s="14"/>
      <c r="P225" s="14"/>
      <c r="Q225" s="14"/>
      <c r="S225" s="14"/>
      <c r="T225" s="2"/>
      <c r="U225" s="2"/>
      <c r="V225" s="2"/>
      <c r="W225" s="2"/>
      <c r="X225" s="2"/>
    </row>
    <row r="226" spans="1:24" ht="12.75">
      <c r="A226" s="110" t="s">
        <v>130</v>
      </c>
      <c r="B226" s="106"/>
      <c r="C226" s="106"/>
      <c r="D226" s="113" t="s">
        <v>131</v>
      </c>
      <c r="E226" s="112"/>
      <c r="F226" s="112"/>
      <c r="G226" s="112"/>
      <c r="H226" s="14"/>
      <c r="I226" s="30"/>
      <c r="J226" s="14"/>
      <c r="K226" s="14"/>
      <c r="M226" s="7"/>
      <c r="N226" s="14"/>
      <c r="O226" s="14"/>
      <c r="P226" s="14"/>
      <c r="Q226" s="14"/>
      <c r="T226" s="2"/>
      <c r="U226" s="2"/>
      <c r="V226" s="2"/>
      <c r="W226" s="2"/>
      <c r="X226" s="2"/>
    </row>
    <row r="227" spans="1:24" ht="12.75">
      <c r="A227" s="106"/>
      <c r="B227" s="106" t="s">
        <v>122</v>
      </c>
      <c r="C227" s="106">
        <v>640</v>
      </c>
      <c r="D227" s="106" t="s">
        <v>289</v>
      </c>
      <c r="E227" s="107">
        <v>123000</v>
      </c>
      <c r="F227" s="107"/>
      <c r="G227" s="107">
        <f>E227+F227</f>
        <v>123000</v>
      </c>
      <c r="H227" s="14"/>
      <c r="I227" s="30"/>
      <c r="J227" s="14"/>
      <c r="K227" s="13"/>
      <c r="M227" s="7"/>
      <c r="N227" s="13"/>
      <c r="O227" s="13"/>
      <c r="P227" s="13"/>
      <c r="Q227" s="13"/>
      <c r="T227" s="2"/>
      <c r="U227" s="2"/>
      <c r="V227" s="2"/>
      <c r="W227" s="2"/>
      <c r="X227" s="2"/>
    </row>
    <row r="228" spans="1:24" ht="12.75">
      <c r="A228" s="106"/>
      <c r="B228" s="106"/>
      <c r="C228" s="106"/>
      <c r="D228" s="106" t="s">
        <v>26</v>
      </c>
      <c r="E228" s="112">
        <f>SUM(E227)</f>
        <v>123000</v>
      </c>
      <c r="F228" s="112">
        <f>SUM(F227)</f>
        <v>0</v>
      </c>
      <c r="G228" s="112">
        <f>SUM(G227)</f>
        <v>123000</v>
      </c>
      <c r="H228" s="14"/>
      <c r="I228" s="30"/>
      <c r="J228" s="14"/>
      <c r="K228" s="13"/>
      <c r="M228" s="7"/>
      <c r="N228" s="13"/>
      <c r="O228" s="13"/>
      <c r="P228" s="13"/>
      <c r="Q228" s="13"/>
      <c r="T228" s="2"/>
      <c r="U228" s="2"/>
      <c r="V228" s="2"/>
      <c r="W228" s="2"/>
      <c r="X228" s="2"/>
    </row>
    <row r="229" spans="1:24" ht="12.75">
      <c r="A229" s="109" t="s">
        <v>132</v>
      </c>
      <c r="B229" s="109"/>
      <c r="C229" s="109"/>
      <c r="D229" s="109" t="s">
        <v>133</v>
      </c>
      <c r="E229" s="97">
        <f>E233+E237</f>
        <v>75000</v>
      </c>
      <c r="F229" s="97">
        <f>F233+F237</f>
        <v>3500</v>
      </c>
      <c r="G229" s="97">
        <f>G233+G237</f>
        <v>78500</v>
      </c>
      <c r="H229" s="14"/>
      <c r="I229" s="30"/>
      <c r="J229" s="14"/>
      <c r="K229" s="13"/>
      <c r="N229" s="13"/>
      <c r="O229" s="13"/>
      <c r="P229" s="13"/>
      <c r="Q229" s="13"/>
      <c r="T229" s="2"/>
      <c r="U229" s="2"/>
      <c r="V229" s="2"/>
      <c r="W229" s="2"/>
      <c r="X229" s="2"/>
    </row>
    <row r="230" spans="1:24" ht="12.75">
      <c r="A230" s="110" t="s">
        <v>134</v>
      </c>
      <c r="B230" s="106"/>
      <c r="C230" s="106"/>
      <c r="D230" s="113" t="s">
        <v>135</v>
      </c>
      <c r="E230" s="112"/>
      <c r="F230" s="112"/>
      <c r="G230" s="112"/>
      <c r="J230" s="14"/>
      <c r="K230" s="13"/>
      <c r="N230" s="13"/>
      <c r="O230" s="13"/>
      <c r="P230" s="13"/>
      <c r="Q230" s="13"/>
      <c r="T230" s="2"/>
      <c r="U230" s="2"/>
      <c r="V230" s="2"/>
      <c r="W230" s="2"/>
      <c r="X230" s="2"/>
    </row>
    <row r="231" spans="1:24" ht="12.75">
      <c r="A231" s="106"/>
      <c r="B231" s="106" t="s">
        <v>136</v>
      </c>
      <c r="C231" s="106">
        <v>640</v>
      </c>
      <c r="D231" s="106" t="s">
        <v>137</v>
      </c>
      <c r="E231" s="107">
        <v>35000</v>
      </c>
      <c r="F231" s="107"/>
      <c r="G231" s="107">
        <f>E231+F231</f>
        <v>35000</v>
      </c>
      <c r="H231" s="14"/>
      <c r="I231" s="30"/>
      <c r="J231" s="13"/>
      <c r="K231" s="14"/>
      <c r="N231" s="14"/>
      <c r="O231" s="14"/>
      <c r="P231" s="14"/>
      <c r="Q231" s="14"/>
      <c r="T231" s="2"/>
      <c r="U231" s="2"/>
      <c r="V231" s="2"/>
      <c r="W231" s="2"/>
      <c r="X231" s="2"/>
    </row>
    <row r="232" spans="1:24" ht="12.75">
      <c r="A232" s="106"/>
      <c r="B232" s="106" t="s">
        <v>136</v>
      </c>
      <c r="C232" s="106">
        <v>640</v>
      </c>
      <c r="D232" s="106" t="s">
        <v>302</v>
      </c>
      <c r="E232" s="107">
        <f>34000+6000</f>
        <v>40000</v>
      </c>
      <c r="F232" s="107"/>
      <c r="G232" s="107">
        <f>34000+6000</f>
        <v>40000</v>
      </c>
      <c r="H232" s="14"/>
      <c r="I232" s="30"/>
      <c r="J232" s="14"/>
      <c r="K232" s="14"/>
      <c r="M232" s="3"/>
      <c r="N232" s="14"/>
      <c r="O232" s="14"/>
      <c r="P232" s="14"/>
      <c r="Q232" s="14"/>
      <c r="T232" s="2"/>
      <c r="U232" s="2"/>
      <c r="V232" s="2"/>
      <c r="W232" s="2"/>
      <c r="X232" s="2"/>
    </row>
    <row r="233" spans="1:24" ht="12.75">
      <c r="A233" s="113"/>
      <c r="B233" s="113"/>
      <c r="C233" s="113"/>
      <c r="D233" s="65" t="s">
        <v>26</v>
      </c>
      <c r="E233" s="107">
        <f>SUM(E231:E232)</f>
        <v>75000</v>
      </c>
      <c r="F233" s="107">
        <f>SUM(F231:F232)</f>
        <v>0</v>
      </c>
      <c r="G233" s="107">
        <f>SUM(G231:G232)</f>
        <v>75000</v>
      </c>
      <c r="H233" s="14"/>
      <c r="I233" s="30"/>
      <c r="J233" s="14"/>
      <c r="K233" s="15"/>
      <c r="L233" s="15"/>
      <c r="M233" s="3"/>
      <c r="N233" s="15"/>
      <c r="O233" s="15"/>
      <c r="P233" s="15"/>
      <c r="Q233" s="15"/>
      <c r="T233" s="2"/>
      <c r="U233" s="2"/>
      <c r="V233" s="2"/>
      <c r="W233" s="2"/>
      <c r="X233" s="2"/>
    </row>
    <row r="234" spans="1:24" ht="12.75">
      <c r="A234" s="113" t="s">
        <v>370</v>
      </c>
      <c r="B234" s="113"/>
      <c r="C234" s="113"/>
      <c r="D234" s="113" t="s">
        <v>371</v>
      </c>
      <c r="E234" s="107"/>
      <c r="F234" s="107"/>
      <c r="G234" s="107"/>
      <c r="H234" s="14"/>
      <c r="I234" s="30"/>
      <c r="J234" s="14"/>
      <c r="K234" s="15"/>
      <c r="L234" s="15"/>
      <c r="M234" s="3"/>
      <c r="N234" s="15"/>
      <c r="O234" s="15"/>
      <c r="P234" s="15"/>
      <c r="Q234" s="15"/>
      <c r="T234" s="2"/>
      <c r="U234" s="2"/>
      <c r="V234" s="2"/>
      <c r="W234" s="2"/>
      <c r="X234" s="2"/>
    </row>
    <row r="235" spans="1:24" ht="12.75">
      <c r="A235" s="113"/>
      <c r="B235" s="106" t="s">
        <v>136</v>
      </c>
      <c r="C235" s="65">
        <v>630</v>
      </c>
      <c r="D235" s="65" t="s">
        <v>372</v>
      </c>
      <c r="E235" s="107"/>
      <c r="F235" s="107">
        <v>3000</v>
      </c>
      <c r="G235" s="107">
        <f>E235+F235</f>
        <v>3000</v>
      </c>
      <c r="H235" s="14"/>
      <c r="I235" s="30"/>
      <c r="J235" s="14"/>
      <c r="K235" s="15"/>
      <c r="L235" s="15"/>
      <c r="M235" s="3"/>
      <c r="N235" s="15"/>
      <c r="O235" s="15"/>
      <c r="P235" s="15"/>
      <c r="Q235" s="15"/>
      <c r="T235" s="2"/>
      <c r="U235" s="2"/>
      <c r="V235" s="2"/>
      <c r="W235" s="2"/>
      <c r="X235" s="2"/>
    </row>
    <row r="236" spans="1:24" ht="12.75">
      <c r="A236" s="113"/>
      <c r="B236" s="106" t="s">
        <v>136</v>
      </c>
      <c r="C236" s="65">
        <v>630</v>
      </c>
      <c r="D236" s="65" t="s">
        <v>373</v>
      </c>
      <c r="E236" s="107"/>
      <c r="F236" s="107">
        <v>500</v>
      </c>
      <c r="G236" s="107">
        <f>E236+F236</f>
        <v>500</v>
      </c>
      <c r="H236" s="14"/>
      <c r="I236" s="30"/>
      <c r="J236" s="14"/>
      <c r="K236" s="15"/>
      <c r="L236" s="15"/>
      <c r="M236" s="3"/>
      <c r="N236" s="15"/>
      <c r="O236" s="15"/>
      <c r="P236" s="15"/>
      <c r="Q236" s="15"/>
      <c r="T236" s="2"/>
      <c r="U236" s="2"/>
      <c r="V236" s="2"/>
      <c r="W236" s="2"/>
      <c r="X236" s="2"/>
    </row>
    <row r="237" spans="1:24" ht="12.75">
      <c r="A237" s="113"/>
      <c r="B237" s="113"/>
      <c r="C237" s="113"/>
      <c r="D237" s="65" t="s">
        <v>26</v>
      </c>
      <c r="E237" s="107">
        <f>SUM(E235:E236)</f>
        <v>0</v>
      </c>
      <c r="F237" s="107">
        <f>SUM(F235:F236)</f>
        <v>3500</v>
      </c>
      <c r="G237" s="107">
        <f>SUM(G235:G236)</f>
        <v>3500</v>
      </c>
      <c r="H237" s="14"/>
      <c r="I237" s="30"/>
      <c r="J237" s="14"/>
      <c r="K237" s="15"/>
      <c r="L237" s="15"/>
      <c r="M237" s="3"/>
      <c r="N237" s="15"/>
      <c r="O237" s="15"/>
      <c r="P237" s="15"/>
      <c r="Q237" s="15"/>
      <c r="T237" s="2"/>
      <c r="U237" s="2"/>
      <c r="V237" s="2"/>
      <c r="W237" s="2"/>
      <c r="X237" s="2"/>
    </row>
    <row r="238" spans="1:24" ht="12.75">
      <c r="A238" s="109" t="s">
        <v>138</v>
      </c>
      <c r="B238" s="109"/>
      <c r="C238" s="109"/>
      <c r="D238" s="109" t="s">
        <v>139</v>
      </c>
      <c r="E238" s="97">
        <f>E241+E248+E252+E256+E260</f>
        <v>207715</v>
      </c>
      <c r="F238" s="97">
        <f>F241+F248+F252+F256+F260</f>
        <v>24648</v>
      </c>
      <c r="G238" s="97">
        <f>G241+G248+G252+G256+G260</f>
        <v>232363</v>
      </c>
      <c r="H238" s="14"/>
      <c r="I238" s="30"/>
      <c r="J238" s="14"/>
      <c r="K238" s="13"/>
      <c r="L238" s="13"/>
      <c r="M238" s="4"/>
      <c r="N238" s="13"/>
      <c r="O238" s="13"/>
      <c r="P238" s="13"/>
      <c r="Q238" s="13"/>
      <c r="T238" s="2"/>
      <c r="U238" s="2"/>
      <c r="V238" s="2"/>
      <c r="W238" s="2"/>
      <c r="X238" s="2"/>
    </row>
    <row r="239" spans="1:24" ht="12.75">
      <c r="A239" s="110" t="s">
        <v>140</v>
      </c>
      <c r="B239" s="106"/>
      <c r="C239" s="106"/>
      <c r="D239" s="113" t="s">
        <v>141</v>
      </c>
      <c r="E239" s="112"/>
      <c r="F239" s="112"/>
      <c r="G239" s="112"/>
      <c r="H239" s="14"/>
      <c r="I239" s="30"/>
      <c r="J239" s="14"/>
      <c r="K239" s="15"/>
      <c r="L239" s="15"/>
      <c r="M239" s="4"/>
      <c r="N239" s="15"/>
      <c r="O239" s="15"/>
      <c r="P239" s="15"/>
      <c r="Q239" s="15"/>
      <c r="T239" s="2"/>
      <c r="U239" s="2"/>
      <c r="V239" s="2"/>
      <c r="W239" s="2"/>
      <c r="X239" s="2"/>
    </row>
    <row r="240" spans="1:24" ht="12.75">
      <c r="A240" s="106"/>
      <c r="B240" s="106" t="s">
        <v>199</v>
      </c>
      <c r="C240" s="106">
        <v>630</v>
      </c>
      <c r="D240" s="106" t="s">
        <v>231</v>
      </c>
      <c r="E240" s="107">
        <v>15000</v>
      </c>
      <c r="F240" s="107">
        <v>7000</v>
      </c>
      <c r="G240" s="107">
        <f>E240+F240</f>
        <v>22000</v>
      </c>
      <c r="H240" s="13"/>
      <c r="K240" s="15"/>
      <c r="L240" s="15"/>
      <c r="M240" s="4"/>
      <c r="N240" s="15"/>
      <c r="O240" s="15"/>
      <c r="P240" s="15"/>
      <c r="Q240" s="15"/>
      <c r="T240" s="2"/>
      <c r="U240" s="2"/>
      <c r="V240" s="2"/>
      <c r="W240" s="2"/>
      <c r="X240" s="2"/>
    </row>
    <row r="241" spans="1:19" ht="12.75">
      <c r="A241" s="106"/>
      <c r="B241" s="106"/>
      <c r="C241" s="106"/>
      <c r="D241" s="106" t="s">
        <v>26</v>
      </c>
      <c r="E241" s="107">
        <f>SUM(E240)</f>
        <v>15000</v>
      </c>
      <c r="F241" s="107">
        <f>SUM(F240)</f>
        <v>7000</v>
      </c>
      <c r="G241" s="107">
        <f>SUM(G240)</f>
        <v>22000</v>
      </c>
      <c r="H241" s="14"/>
      <c r="I241" s="30"/>
      <c r="J241" s="14"/>
      <c r="K241"/>
      <c r="L241"/>
      <c r="M241"/>
      <c r="N241"/>
      <c r="O241"/>
      <c r="P241"/>
      <c r="Q241"/>
      <c r="R241"/>
      <c r="S241"/>
    </row>
    <row r="242" spans="1:19" ht="12.75">
      <c r="A242" s="110" t="s">
        <v>142</v>
      </c>
      <c r="B242" s="106"/>
      <c r="C242" s="106"/>
      <c r="D242" s="113" t="s">
        <v>211</v>
      </c>
      <c r="E242" s="107"/>
      <c r="F242" s="107"/>
      <c r="G242" s="107"/>
      <c r="H242" s="14"/>
      <c r="I242" s="30"/>
      <c r="J242" s="14"/>
      <c r="K242"/>
      <c r="L242"/>
      <c r="M242"/>
      <c r="N242"/>
      <c r="O242"/>
      <c r="P242"/>
      <c r="Q242"/>
      <c r="R242"/>
      <c r="S242"/>
    </row>
    <row r="243" spans="1:24" ht="12.75">
      <c r="A243" s="110"/>
      <c r="B243" s="106" t="s">
        <v>199</v>
      </c>
      <c r="C243" s="106">
        <v>610</v>
      </c>
      <c r="D243" s="106" t="s">
        <v>34</v>
      </c>
      <c r="E243" s="107">
        <v>62600</v>
      </c>
      <c r="F243" s="107"/>
      <c r="G243" s="107">
        <f>E243+F243</f>
        <v>62600</v>
      </c>
      <c r="H243" s="14"/>
      <c r="I243" s="30"/>
      <c r="J243" s="14"/>
      <c r="K243" s="15"/>
      <c r="L243" s="15"/>
      <c r="M243" s="4"/>
      <c r="N243" s="15"/>
      <c r="O243" s="15"/>
      <c r="P243" s="15"/>
      <c r="Q243" s="15"/>
      <c r="T243" s="2"/>
      <c r="U243" s="2"/>
      <c r="V243" s="2"/>
      <c r="W243" s="2"/>
      <c r="X243" s="2"/>
    </row>
    <row r="244" spans="1:19" ht="12.75">
      <c r="A244" s="110"/>
      <c r="B244" s="106" t="s">
        <v>199</v>
      </c>
      <c r="C244" s="106">
        <v>620</v>
      </c>
      <c r="D244" s="106" t="s">
        <v>30</v>
      </c>
      <c r="E244" s="107">
        <v>23700</v>
      </c>
      <c r="F244" s="107"/>
      <c r="G244" s="107">
        <f>E244+F244</f>
        <v>23700</v>
      </c>
      <c r="H244" s="14"/>
      <c r="I244" s="30"/>
      <c r="J244" s="14"/>
      <c r="K244"/>
      <c r="L244"/>
      <c r="M244"/>
      <c r="N244"/>
      <c r="O244"/>
      <c r="P244"/>
      <c r="Q244"/>
      <c r="R244"/>
      <c r="S244"/>
    </row>
    <row r="245" spans="1:19" ht="12.75">
      <c r="A245" s="106"/>
      <c r="B245" s="106" t="s">
        <v>199</v>
      </c>
      <c r="C245" s="106">
        <v>630</v>
      </c>
      <c r="D245" s="106" t="s">
        <v>70</v>
      </c>
      <c r="E245" s="112">
        <v>61855</v>
      </c>
      <c r="F245" s="112">
        <v>13448</v>
      </c>
      <c r="G245" s="107">
        <f>E245+F245</f>
        <v>75303</v>
      </c>
      <c r="H245" s="14"/>
      <c r="I245" s="30"/>
      <c r="J245" s="14"/>
      <c r="K245"/>
      <c r="L245"/>
      <c r="M245"/>
      <c r="N245"/>
      <c r="O245"/>
      <c r="P245"/>
      <c r="Q245"/>
      <c r="R245"/>
      <c r="S245"/>
    </row>
    <row r="246" spans="1:19" ht="12.75">
      <c r="A246" s="110"/>
      <c r="B246" s="106" t="s">
        <v>199</v>
      </c>
      <c r="C246" s="106">
        <v>640</v>
      </c>
      <c r="D246" s="106" t="s">
        <v>289</v>
      </c>
      <c r="E246" s="107">
        <v>3000</v>
      </c>
      <c r="F246" s="107">
        <v>300</v>
      </c>
      <c r="G246" s="107">
        <f>E246+F246</f>
        <v>3300</v>
      </c>
      <c r="H246" s="14"/>
      <c r="I246" s="30"/>
      <c r="J246" s="14"/>
      <c r="K246"/>
      <c r="L246"/>
      <c r="M246"/>
      <c r="N246"/>
      <c r="O246"/>
      <c r="P246"/>
      <c r="Q246"/>
      <c r="R246"/>
      <c r="S246"/>
    </row>
    <row r="247" spans="1:24" ht="12.75">
      <c r="A247" s="110"/>
      <c r="B247" s="106" t="s">
        <v>199</v>
      </c>
      <c r="C247" s="106">
        <v>710</v>
      </c>
      <c r="D247" s="65" t="s">
        <v>271</v>
      </c>
      <c r="E247" s="107">
        <v>15000</v>
      </c>
      <c r="F247" s="107"/>
      <c r="G247" s="107">
        <f>E247+F247</f>
        <v>15000</v>
      </c>
      <c r="H247" s="14"/>
      <c r="I247" s="30"/>
      <c r="J247" s="14"/>
      <c r="K247" s="14"/>
      <c r="M247" s="4"/>
      <c r="N247" s="14"/>
      <c r="O247" s="14"/>
      <c r="P247" s="14"/>
      <c r="Q247" s="14"/>
      <c r="T247" s="2"/>
      <c r="U247" s="2"/>
      <c r="V247" s="2"/>
      <c r="W247" s="2"/>
      <c r="X247" s="2"/>
    </row>
    <row r="248" spans="1:24" ht="12.75">
      <c r="A248" s="106"/>
      <c r="B248" s="106"/>
      <c r="C248" s="106"/>
      <c r="D248" s="106" t="s">
        <v>26</v>
      </c>
      <c r="E248" s="107">
        <f>SUM(E243:E247)</f>
        <v>166155</v>
      </c>
      <c r="F248" s="107">
        <f>SUM(F243:F247)</f>
        <v>13748</v>
      </c>
      <c r="G248" s="107">
        <f>SUM(G243:G247)</f>
        <v>179903</v>
      </c>
      <c r="H248" s="14"/>
      <c r="I248" s="30"/>
      <c r="J248" s="14"/>
      <c r="K248" s="14"/>
      <c r="M248" s="4"/>
      <c r="N248" s="14"/>
      <c r="O248" s="14"/>
      <c r="P248" s="14"/>
      <c r="Q248" s="14"/>
      <c r="T248" s="2"/>
      <c r="U248" s="2"/>
      <c r="V248" s="2"/>
      <c r="W248" s="2"/>
      <c r="X248" s="2"/>
    </row>
    <row r="249" spans="1:24" ht="12.75">
      <c r="A249" s="110" t="s">
        <v>374</v>
      </c>
      <c r="B249" s="106"/>
      <c r="C249" s="106"/>
      <c r="D249" s="110" t="s">
        <v>375</v>
      </c>
      <c r="E249" s="107"/>
      <c r="F249" s="107"/>
      <c r="G249" s="107"/>
      <c r="H249" s="14"/>
      <c r="I249" s="30"/>
      <c r="J249" s="14"/>
      <c r="K249" s="14"/>
      <c r="M249" s="4"/>
      <c r="N249" s="14"/>
      <c r="O249" s="14"/>
      <c r="P249" s="14"/>
      <c r="Q249" s="14"/>
      <c r="T249" s="2"/>
      <c r="U249" s="2"/>
      <c r="V249" s="2"/>
      <c r="W249" s="2"/>
      <c r="X249" s="2"/>
    </row>
    <row r="250" spans="1:24" ht="12.75">
      <c r="A250" s="106"/>
      <c r="B250" s="106"/>
      <c r="C250" s="106">
        <v>620</v>
      </c>
      <c r="D250" s="106" t="s">
        <v>376</v>
      </c>
      <c r="E250" s="107"/>
      <c r="F250" s="107">
        <v>500</v>
      </c>
      <c r="G250" s="107">
        <f>E250+F250</f>
        <v>500</v>
      </c>
      <c r="H250" s="14"/>
      <c r="I250" s="30"/>
      <c r="J250" s="14"/>
      <c r="K250" s="14"/>
      <c r="M250" s="4"/>
      <c r="N250" s="14"/>
      <c r="O250" s="14"/>
      <c r="P250" s="14"/>
      <c r="Q250" s="14"/>
      <c r="T250" s="2"/>
      <c r="U250" s="2"/>
      <c r="V250" s="2"/>
      <c r="W250" s="2"/>
      <c r="X250" s="2"/>
    </row>
    <row r="251" spans="1:24" ht="12.75">
      <c r="A251" s="106"/>
      <c r="B251" s="106"/>
      <c r="C251" s="106">
        <v>630</v>
      </c>
      <c r="D251" s="106" t="s">
        <v>377</v>
      </c>
      <c r="E251" s="107"/>
      <c r="F251" s="107">
        <v>1400</v>
      </c>
      <c r="G251" s="107">
        <f>E251+F251</f>
        <v>1400</v>
      </c>
      <c r="H251" s="14"/>
      <c r="I251" s="30"/>
      <c r="J251" s="14"/>
      <c r="K251" s="14"/>
      <c r="M251" s="4"/>
      <c r="N251" s="14"/>
      <c r="O251" s="14"/>
      <c r="P251" s="14"/>
      <c r="Q251" s="14"/>
      <c r="T251" s="2"/>
      <c r="U251" s="2"/>
      <c r="V251" s="2"/>
      <c r="W251" s="2"/>
      <c r="X251" s="2"/>
    </row>
    <row r="252" spans="1:24" ht="12.75">
      <c r="A252" s="106"/>
      <c r="B252" s="106"/>
      <c r="C252" s="106"/>
      <c r="D252" s="106" t="s">
        <v>26</v>
      </c>
      <c r="E252" s="107">
        <f>SUM(E250:E251)</f>
        <v>0</v>
      </c>
      <c r="F252" s="107">
        <f>SUM(F250:F251)</f>
        <v>1900</v>
      </c>
      <c r="G252" s="107">
        <f>SUM(G250:G251)</f>
        <v>1900</v>
      </c>
      <c r="H252" s="14"/>
      <c r="I252" s="30"/>
      <c r="J252" s="14"/>
      <c r="K252" s="14"/>
      <c r="M252" s="4"/>
      <c r="N252" s="14"/>
      <c r="O252" s="14"/>
      <c r="P252" s="14"/>
      <c r="Q252" s="14"/>
      <c r="T252" s="2"/>
      <c r="U252" s="2"/>
      <c r="V252" s="2"/>
      <c r="W252" s="2"/>
      <c r="X252" s="2"/>
    </row>
    <row r="253" spans="1:19" ht="12.75">
      <c r="A253" s="110" t="s">
        <v>143</v>
      </c>
      <c r="B253" s="106"/>
      <c r="C253" s="106"/>
      <c r="D253" s="113" t="s">
        <v>144</v>
      </c>
      <c r="E253" s="107"/>
      <c r="F253" s="107"/>
      <c r="G253" s="107"/>
      <c r="H253" s="14"/>
      <c r="I253" s="30"/>
      <c r="J253" s="14"/>
      <c r="K253"/>
      <c r="L253"/>
      <c r="M253"/>
      <c r="N253"/>
      <c r="O253"/>
      <c r="P253"/>
      <c r="Q253"/>
      <c r="R253"/>
      <c r="S253"/>
    </row>
    <row r="254" spans="1:24" ht="12.75">
      <c r="A254" s="106"/>
      <c r="B254" s="106" t="s">
        <v>199</v>
      </c>
      <c r="C254" s="106">
        <v>630</v>
      </c>
      <c r="D254" s="106" t="s">
        <v>70</v>
      </c>
      <c r="E254" s="107">
        <v>1000</v>
      </c>
      <c r="F254" s="107">
        <v>2000</v>
      </c>
      <c r="G254" s="107">
        <f>E254+F254</f>
        <v>3000</v>
      </c>
      <c r="H254" s="13"/>
      <c r="J254" s="13"/>
      <c r="K254" s="14"/>
      <c r="M254" s="4"/>
      <c r="N254" s="14"/>
      <c r="O254" s="14"/>
      <c r="P254" s="14"/>
      <c r="Q254" s="14"/>
      <c r="T254" s="2"/>
      <c r="U254" s="2"/>
      <c r="V254" s="2"/>
      <c r="W254" s="2"/>
      <c r="X254" s="2"/>
    </row>
    <row r="255" spans="1:24" ht="12.75">
      <c r="A255" s="106"/>
      <c r="B255" s="106" t="s">
        <v>199</v>
      </c>
      <c r="C255" s="106">
        <v>640</v>
      </c>
      <c r="D255" s="106" t="s">
        <v>289</v>
      </c>
      <c r="E255" s="107">
        <v>14000</v>
      </c>
      <c r="F255" s="107"/>
      <c r="G255" s="107">
        <f>E255+F255</f>
        <v>14000</v>
      </c>
      <c r="H255" s="14"/>
      <c r="I255" s="30"/>
      <c r="J255" s="14"/>
      <c r="K255" s="14"/>
      <c r="M255" s="4"/>
      <c r="N255" s="14"/>
      <c r="O255" s="14"/>
      <c r="P255" s="14"/>
      <c r="Q255" s="14"/>
      <c r="T255" s="2"/>
      <c r="U255" s="2"/>
      <c r="V255" s="2"/>
      <c r="W255" s="2"/>
      <c r="X255" s="2"/>
    </row>
    <row r="256" spans="1:24" ht="12.75">
      <c r="A256" s="106"/>
      <c r="B256" s="106"/>
      <c r="C256" s="106"/>
      <c r="D256" s="106" t="s">
        <v>26</v>
      </c>
      <c r="E256" s="107">
        <f>SUM(E254:E255)</f>
        <v>15000</v>
      </c>
      <c r="F256" s="107">
        <f>SUM(F254:F255)</f>
        <v>2000</v>
      </c>
      <c r="G256" s="107">
        <f>E256+F256</f>
        <v>17000</v>
      </c>
      <c r="H256" s="14"/>
      <c r="I256" s="30"/>
      <c r="J256" s="30"/>
      <c r="K256" s="14"/>
      <c r="M256" s="4"/>
      <c r="N256" s="14"/>
      <c r="O256" s="14"/>
      <c r="P256" s="14"/>
      <c r="Q256" s="14"/>
      <c r="T256" s="2"/>
      <c r="U256" s="2"/>
      <c r="V256" s="2"/>
      <c r="W256" s="2"/>
      <c r="X256" s="2"/>
    </row>
    <row r="257" spans="1:24" ht="12.75">
      <c r="A257" s="110" t="s">
        <v>145</v>
      </c>
      <c r="B257" s="106"/>
      <c r="C257" s="106"/>
      <c r="D257" s="113" t="s">
        <v>146</v>
      </c>
      <c r="E257" s="107"/>
      <c r="F257" s="107"/>
      <c r="G257" s="107"/>
      <c r="H257" s="30"/>
      <c r="I257" s="30"/>
      <c r="K257" s="14"/>
      <c r="M257" s="21"/>
      <c r="N257" s="14"/>
      <c r="O257" s="14"/>
      <c r="P257" s="14"/>
      <c r="Q257" s="14"/>
      <c r="T257" s="2"/>
      <c r="U257" s="2"/>
      <c r="V257" s="2"/>
      <c r="W257" s="2"/>
      <c r="X257" s="2"/>
    </row>
    <row r="258" spans="1:24" ht="12.75">
      <c r="A258" s="106"/>
      <c r="B258" s="106" t="s">
        <v>43</v>
      </c>
      <c r="C258" s="106">
        <v>640</v>
      </c>
      <c r="D258" s="106" t="s">
        <v>147</v>
      </c>
      <c r="E258" s="107">
        <v>9560</v>
      </c>
      <c r="F258" s="107"/>
      <c r="G258" s="107">
        <f>E258+F258</f>
        <v>9560</v>
      </c>
      <c r="H258" s="14"/>
      <c r="I258" s="30"/>
      <c r="K258" s="14"/>
      <c r="M258" s="4"/>
      <c r="N258" s="14"/>
      <c r="O258" s="14"/>
      <c r="P258" s="14"/>
      <c r="Q258" s="14"/>
      <c r="T258" s="2"/>
      <c r="U258" s="2"/>
      <c r="V258" s="2"/>
      <c r="W258" s="2"/>
      <c r="X258" s="2"/>
    </row>
    <row r="259" spans="1:24" ht="12.75">
      <c r="A259" s="106"/>
      <c r="B259" s="106" t="s">
        <v>148</v>
      </c>
      <c r="C259" s="106">
        <v>640</v>
      </c>
      <c r="D259" s="114" t="s">
        <v>149</v>
      </c>
      <c r="E259" s="107">
        <v>2000</v>
      </c>
      <c r="F259" s="107"/>
      <c r="G259" s="107">
        <f>E259+F259</f>
        <v>2000</v>
      </c>
      <c r="H259" s="14"/>
      <c r="I259" s="30"/>
      <c r="J259" s="14"/>
      <c r="K259" s="30"/>
      <c r="M259" s="4"/>
      <c r="N259" s="30"/>
      <c r="O259" s="30"/>
      <c r="P259" s="30"/>
      <c r="Q259" s="30"/>
      <c r="T259" s="2"/>
      <c r="U259" s="2"/>
      <c r="V259" s="2"/>
      <c r="W259" s="2"/>
      <c r="X259" s="2"/>
    </row>
    <row r="260" spans="1:24" ht="12.75">
      <c r="A260" s="106"/>
      <c r="B260" s="106"/>
      <c r="C260" s="106"/>
      <c r="D260" s="106" t="s">
        <v>26</v>
      </c>
      <c r="E260" s="107">
        <f>SUM(E258:E259)</f>
        <v>11560</v>
      </c>
      <c r="F260" s="107">
        <f>SUM(F258:F259)</f>
        <v>0</v>
      </c>
      <c r="G260" s="107">
        <f>SUM(G258:G259)</f>
        <v>11560</v>
      </c>
      <c r="H260" s="13"/>
      <c r="J260" s="14"/>
      <c r="K260" s="14"/>
      <c r="M260" s="4"/>
      <c r="N260" s="14"/>
      <c r="O260" s="14"/>
      <c r="P260" s="14"/>
      <c r="Q260" s="14"/>
      <c r="T260" s="2"/>
      <c r="U260" s="2"/>
      <c r="V260" s="2"/>
      <c r="W260" s="2"/>
      <c r="X260" s="2"/>
    </row>
    <row r="261" spans="1:24" ht="12.75">
      <c r="A261" s="109" t="s">
        <v>150</v>
      </c>
      <c r="B261" s="109"/>
      <c r="C261" s="109"/>
      <c r="D261" s="109" t="s">
        <v>151</v>
      </c>
      <c r="E261" s="97">
        <f>E268+E274+E277+E281+E284+E290+E298+E301+E307+E312+E294</f>
        <v>1048937.15</v>
      </c>
      <c r="F261" s="97">
        <f>F268+F274+F277+F281+F284+F290+F298+F301+F307+F312+F294</f>
        <v>146943</v>
      </c>
      <c r="G261" s="97">
        <f>G268+G274+G277+G281+G284+G290+G298+G301+G307+G312+G294</f>
        <v>1195880.15</v>
      </c>
      <c r="H261" s="14"/>
      <c r="I261" s="30"/>
      <c r="J261" s="14"/>
      <c r="K261" s="14"/>
      <c r="M261" s="4"/>
      <c r="N261" s="14"/>
      <c r="O261" s="14"/>
      <c r="P261" s="14"/>
      <c r="Q261" s="14"/>
      <c r="T261" s="2"/>
      <c r="U261" s="2"/>
      <c r="V261" s="2"/>
      <c r="W261" s="2"/>
      <c r="X261" s="2"/>
    </row>
    <row r="262" spans="1:24" ht="12.75">
      <c r="A262" s="110" t="s">
        <v>152</v>
      </c>
      <c r="B262" s="114"/>
      <c r="C262" s="114"/>
      <c r="D262" s="117" t="s">
        <v>153</v>
      </c>
      <c r="E262" s="120"/>
      <c r="F262" s="120"/>
      <c r="G262" s="120"/>
      <c r="H262" s="14"/>
      <c r="I262" s="30"/>
      <c r="J262" s="14"/>
      <c r="K262" s="14"/>
      <c r="M262" s="4"/>
      <c r="N262" s="14"/>
      <c r="O262" s="14"/>
      <c r="P262" s="14"/>
      <c r="Q262" s="14"/>
      <c r="T262" s="2"/>
      <c r="U262" s="2"/>
      <c r="V262" s="2"/>
      <c r="W262" s="2"/>
      <c r="X262" s="2"/>
    </row>
    <row r="263" spans="1:24" ht="12.75">
      <c r="A263" s="106"/>
      <c r="B263" s="106" t="s">
        <v>31</v>
      </c>
      <c r="C263" s="106">
        <v>610</v>
      </c>
      <c r="D263" s="106" t="s">
        <v>34</v>
      </c>
      <c r="E263" s="107">
        <v>250000</v>
      </c>
      <c r="F263" s="107">
        <v>-2000</v>
      </c>
      <c r="G263" s="107">
        <f>E263+F263</f>
        <v>248000</v>
      </c>
      <c r="H263" s="14"/>
      <c r="I263" s="30"/>
      <c r="J263" s="14"/>
      <c r="K263" s="14"/>
      <c r="M263" s="4"/>
      <c r="N263" s="14"/>
      <c r="O263" s="14"/>
      <c r="P263" s="14"/>
      <c r="Q263" s="14"/>
      <c r="T263" s="2"/>
      <c r="U263" s="2"/>
      <c r="V263" s="2"/>
      <c r="W263" s="2"/>
      <c r="X263" s="2"/>
    </row>
    <row r="264" spans="1:24" ht="12.75">
      <c r="A264" s="106"/>
      <c r="B264" s="106" t="s">
        <v>31</v>
      </c>
      <c r="C264" s="106">
        <v>620</v>
      </c>
      <c r="D264" s="106" t="s">
        <v>30</v>
      </c>
      <c r="E264" s="107">
        <v>94700</v>
      </c>
      <c r="F264" s="107"/>
      <c r="G264" s="107">
        <f>E264+F264</f>
        <v>94700</v>
      </c>
      <c r="H264" s="14"/>
      <c r="I264" s="30"/>
      <c r="J264" s="14"/>
      <c r="K264" s="14"/>
      <c r="M264" s="4"/>
      <c r="N264" s="14"/>
      <c r="O264" s="14"/>
      <c r="P264" s="14"/>
      <c r="Q264" s="14"/>
      <c r="T264" s="2"/>
      <c r="U264" s="2"/>
      <c r="V264" s="2"/>
      <c r="W264" s="2"/>
      <c r="X264" s="2"/>
    </row>
    <row r="265" spans="1:24" ht="12.75">
      <c r="A265" s="106"/>
      <c r="B265" s="106" t="s">
        <v>31</v>
      </c>
      <c r="C265" s="106">
        <v>630</v>
      </c>
      <c r="D265" s="65" t="s">
        <v>70</v>
      </c>
      <c r="E265" s="112">
        <f>159020-24100+500</f>
        <v>135420</v>
      </c>
      <c r="F265" s="112">
        <v>6478</v>
      </c>
      <c r="G265" s="107">
        <f>E265+F265</f>
        <v>141898</v>
      </c>
      <c r="H265" s="14"/>
      <c r="I265" s="30"/>
      <c r="J265" s="14"/>
      <c r="K265" s="14"/>
      <c r="M265" s="4"/>
      <c r="N265" s="14"/>
      <c r="O265" s="14"/>
      <c r="P265" s="14"/>
      <c r="Q265" s="14"/>
      <c r="T265" s="2"/>
      <c r="U265" s="2"/>
      <c r="V265" s="2"/>
      <c r="W265" s="2"/>
      <c r="X265" s="2"/>
    </row>
    <row r="266" spans="1:24" ht="12.75">
      <c r="A266" s="106"/>
      <c r="B266" s="106" t="s">
        <v>31</v>
      </c>
      <c r="C266" s="106">
        <v>640</v>
      </c>
      <c r="D266" s="106" t="s">
        <v>289</v>
      </c>
      <c r="E266" s="107">
        <v>15700</v>
      </c>
      <c r="F266" s="107">
        <v>2000</v>
      </c>
      <c r="G266" s="107">
        <f>E266+F266</f>
        <v>17700</v>
      </c>
      <c r="H266" s="30"/>
      <c r="I266" s="30"/>
      <c r="J266" s="30"/>
      <c r="K266" s="14"/>
      <c r="M266" s="4"/>
      <c r="N266" s="14"/>
      <c r="O266" s="14"/>
      <c r="P266" s="14"/>
      <c r="Q266" s="14"/>
      <c r="T266" s="2"/>
      <c r="U266" s="2"/>
      <c r="V266" s="2"/>
      <c r="W266" s="2"/>
      <c r="X266" s="2"/>
    </row>
    <row r="267" spans="1:24" ht="12.75">
      <c r="A267" s="106"/>
      <c r="B267" s="106" t="s">
        <v>31</v>
      </c>
      <c r="C267" s="106">
        <v>710</v>
      </c>
      <c r="D267" s="106" t="s">
        <v>378</v>
      </c>
      <c r="E267" s="107"/>
      <c r="F267" s="107">
        <v>105000</v>
      </c>
      <c r="G267" s="107">
        <f>E267+F267</f>
        <v>105000</v>
      </c>
      <c r="H267" s="30"/>
      <c r="I267" s="30"/>
      <c r="J267" s="30"/>
      <c r="K267" s="14"/>
      <c r="M267" s="4"/>
      <c r="N267" s="14"/>
      <c r="O267" s="14"/>
      <c r="P267" s="14"/>
      <c r="Q267" s="14"/>
      <c r="T267" s="2"/>
      <c r="U267" s="2"/>
      <c r="V267" s="2"/>
      <c r="W267" s="2"/>
      <c r="X267" s="2"/>
    </row>
    <row r="268" spans="1:24" ht="12.75">
      <c r="A268" s="106"/>
      <c r="B268" s="106"/>
      <c r="C268" s="106"/>
      <c r="D268" s="106" t="s">
        <v>26</v>
      </c>
      <c r="E268" s="107">
        <f>SUM(E263:E266)</f>
        <v>495820</v>
      </c>
      <c r="F268" s="107">
        <f>SUM(F263:F267)</f>
        <v>111478</v>
      </c>
      <c r="G268" s="107">
        <f>SUM(G263:G267)</f>
        <v>607298</v>
      </c>
      <c r="H268" s="14"/>
      <c r="I268" s="30"/>
      <c r="J268" s="14"/>
      <c r="K268" s="14"/>
      <c r="M268" s="7"/>
      <c r="N268" s="14"/>
      <c r="O268" s="14"/>
      <c r="P268" s="14"/>
      <c r="Q268" s="14"/>
      <c r="T268" s="2"/>
      <c r="U268" s="2"/>
      <c r="V268" s="2"/>
      <c r="W268" s="2"/>
      <c r="X268" s="2"/>
    </row>
    <row r="269" spans="1:24" ht="12.75">
      <c r="A269" s="110" t="s">
        <v>154</v>
      </c>
      <c r="B269" s="106"/>
      <c r="C269" s="106"/>
      <c r="D269" s="117" t="s">
        <v>155</v>
      </c>
      <c r="E269" s="107"/>
      <c r="F269" s="107"/>
      <c r="G269" s="107"/>
      <c r="H269" s="14"/>
      <c r="I269" s="30"/>
      <c r="J269" s="14"/>
      <c r="K269" s="14"/>
      <c r="M269" s="7"/>
      <c r="N269" s="14"/>
      <c r="O269" s="14"/>
      <c r="P269" s="14"/>
      <c r="Q269" s="14"/>
      <c r="T269" s="2"/>
      <c r="U269" s="2"/>
      <c r="V269" s="2"/>
      <c r="W269" s="2"/>
      <c r="X269" s="2"/>
    </row>
    <row r="270" spans="1:24" ht="12.75">
      <c r="A270" s="106"/>
      <c r="B270" s="106" t="s">
        <v>31</v>
      </c>
      <c r="C270" s="106">
        <v>610</v>
      </c>
      <c r="D270" s="106" t="s">
        <v>34</v>
      </c>
      <c r="E270" s="107">
        <v>11700</v>
      </c>
      <c r="F270" s="107"/>
      <c r="G270" s="107">
        <f>E270+F270</f>
        <v>11700</v>
      </c>
      <c r="H270" s="14"/>
      <c r="I270" s="30"/>
      <c r="J270" s="14"/>
      <c r="K270" s="14"/>
      <c r="M270" s="7"/>
      <c r="N270" s="14"/>
      <c r="O270" s="14"/>
      <c r="P270" s="14"/>
      <c r="Q270" s="14"/>
      <c r="T270" s="2"/>
      <c r="U270" s="2"/>
      <c r="V270" s="2"/>
      <c r="W270" s="2"/>
      <c r="X270" s="2"/>
    </row>
    <row r="271" spans="1:24" ht="12.75">
      <c r="A271" s="106"/>
      <c r="B271" s="106" t="s">
        <v>31</v>
      </c>
      <c r="C271" s="106">
        <v>620</v>
      </c>
      <c r="D271" s="106" t="s">
        <v>30</v>
      </c>
      <c r="E271" s="107">
        <v>4440.150000000001</v>
      </c>
      <c r="F271" s="107"/>
      <c r="G271" s="107">
        <f>E271+F271</f>
        <v>4440.150000000001</v>
      </c>
      <c r="H271" s="14"/>
      <c r="I271" s="30"/>
      <c r="J271" s="14"/>
      <c r="K271" s="30"/>
      <c r="M271" s="7"/>
      <c r="N271" s="30"/>
      <c r="O271" s="30"/>
      <c r="P271" s="30"/>
      <c r="Q271" s="30"/>
      <c r="T271" s="2"/>
      <c r="U271" s="2"/>
      <c r="V271" s="2"/>
      <c r="W271" s="2"/>
      <c r="X271" s="2"/>
    </row>
    <row r="272" spans="1:24" ht="12.75">
      <c r="A272" s="106"/>
      <c r="B272" s="106" t="s">
        <v>31</v>
      </c>
      <c r="C272" s="106">
        <v>630</v>
      </c>
      <c r="D272" s="106" t="s">
        <v>70</v>
      </c>
      <c r="E272" s="112">
        <f>6455-1100</f>
        <v>5355</v>
      </c>
      <c r="F272" s="112"/>
      <c r="G272" s="107">
        <f>E272+F272</f>
        <v>5355</v>
      </c>
      <c r="H272" s="14"/>
      <c r="I272" s="30"/>
      <c r="J272" s="14"/>
      <c r="K272" s="30"/>
      <c r="M272" s="7"/>
      <c r="N272" s="30"/>
      <c r="O272" s="30"/>
      <c r="P272" s="30"/>
      <c r="Q272" s="30"/>
      <c r="T272" s="2"/>
      <c r="U272" s="2"/>
      <c r="V272" s="2"/>
      <c r="W272" s="2"/>
      <c r="X272" s="2"/>
    </row>
    <row r="273" spans="1:24" ht="12.75">
      <c r="A273" s="106"/>
      <c r="B273" s="106" t="s">
        <v>31</v>
      </c>
      <c r="C273" s="106">
        <v>640</v>
      </c>
      <c r="D273" s="106" t="s">
        <v>289</v>
      </c>
      <c r="E273" s="112">
        <v>700</v>
      </c>
      <c r="F273" s="112"/>
      <c r="G273" s="107">
        <f>E273+F273</f>
        <v>700</v>
      </c>
      <c r="H273" s="14"/>
      <c r="I273" s="30"/>
      <c r="J273" s="14"/>
      <c r="K273" s="14"/>
      <c r="M273" s="7"/>
      <c r="N273" s="14"/>
      <c r="O273" s="14"/>
      <c r="P273" s="14"/>
      <c r="Q273" s="14"/>
      <c r="T273" s="2"/>
      <c r="U273" s="2"/>
      <c r="V273" s="2"/>
      <c r="W273" s="2"/>
      <c r="X273" s="2"/>
    </row>
    <row r="274" spans="1:24" ht="12.75">
      <c r="A274" s="106"/>
      <c r="B274" s="106"/>
      <c r="C274" s="106"/>
      <c r="D274" s="106" t="s">
        <v>26</v>
      </c>
      <c r="E274" s="107">
        <f>SUM(E270:E273)</f>
        <v>22195.15</v>
      </c>
      <c r="F274" s="107">
        <f>SUM(F270:F273)</f>
        <v>0</v>
      </c>
      <c r="G274" s="107">
        <f>SUM(G270:G273)</f>
        <v>22195.15</v>
      </c>
      <c r="J274" s="14"/>
      <c r="K274" s="13"/>
      <c r="M274" s="16"/>
      <c r="N274" s="13"/>
      <c r="O274" s="13"/>
      <c r="P274" s="13"/>
      <c r="Q274" s="13"/>
      <c r="T274" s="2"/>
      <c r="U274" s="2"/>
      <c r="V274" s="2"/>
      <c r="W274" s="2"/>
      <c r="X274" s="2"/>
    </row>
    <row r="275" spans="1:24" ht="12.75">
      <c r="A275" s="110" t="s">
        <v>156</v>
      </c>
      <c r="B275" s="106"/>
      <c r="C275" s="106"/>
      <c r="D275" s="110" t="s">
        <v>157</v>
      </c>
      <c r="E275" s="107"/>
      <c r="F275" s="107"/>
      <c r="G275" s="107"/>
      <c r="H275" s="14"/>
      <c r="I275" s="30"/>
      <c r="J275" s="14"/>
      <c r="K275" s="13"/>
      <c r="M275" s="13"/>
      <c r="N275" s="13"/>
      <c r="O275" s="13"/>
      <c r="P275" s="13"/>
      <c r="Q275" s="13"/>
      <c r="T275" s="2"/>
      <c r="U275" s="2"/>
      <c r="V275" s="2"/>
      <c r="W275" s="2"/>
      <c r="X275" s="2"/>
    </row>
    <row r="276" spans="1:24" ht="12.75">
      <c r="A276" s="106"/>
      <c r="B276" s="106" t="s">
        <v>158</v>
      </c>
      <c r="C276" s="106">
        <v>630</v>
      </c>
      <c r="D276" s="106" t="s">
        <v>70</v>
      </c>
      <c r="E276" s="107">
        <v>82000</v>
      </c>
      <c r="F276" s="107">
        <v>3580</v>
      </c>
      <c r="G276" s="107">
        <f>E276+F276</f>
        <v>85580</v>
      </c>
      <c r="H276" s="14"/>
      <c r="I276" s="30"/>
      <c r="J276" s="14"/>
      <c r="K276" s="13"/>
      <c r="M276" s="14"/>
      <c r="N276" s="13"/>
      <c r="O276" s="13"/>
      <c r="P276" s="13"/>
      <c r="Q276" s="13"/>
      <c r="T276" s="2"/>
      <c r="U276" s="2"/>
      <c r="V276" s="2"/>
      <c r="W276" s="2"/>
      <c r="X276" s="2"/>
    </row>
    <row r="277" spans="1:24" ht="12.75">
      <c r="A277" s="106"/>
      <c r="B277" s="106"/>
      <c r="C277" s="106"/>
      <c r="D277" s="65" t="s">
        <v>26</v>
      </c>
      <c r="E277" s="107">
        <f>SUM(E276:E276)</f>
        <v>82000</v>
      </c>
      <c r="F277" s="107">
        <f>SUM(F276:F276)</f>
        <v>3580</v>
      </c>
      <c r="G277" s="107">
        <f>SUM(G276:G276)</f>
        <v>85580</v>
      </c>
      <c r="H277" s="14"/>
      <c r="I277" s="30"/>
      <c r="J277" s="14"/>
      <c r="K277" s="13"/>
      <c r="M277" s="14"/>
      <c r="N277" s="13"/>
      <c r="O277" s="13"/>
      <c r="P277" s="13"/>
      <c r="Q277" s="13"/>
      <c r="T277" s="2"/>
      <c r="U277" s="2"/>
      <c r="V277" s="2"/>
      <c r="W277" s="2"/>
      <c r="X277" s="2"/>
    </row>
    <row r="278" spans="1:24" ht="12.75">
      <c r="A278" s="110" t="s">
        <v>159</v>
      </c>
      <c r="B278" s="106"/>
      <c r="C278" s="106"/>
      <c r="D278" s="113" t="s">
        <v>160</v>
      </c>
      <c r="E278" s="107"/>
      <c r="F278" s="107"/>
      <c r="G278" s="107"/>
      <c r="H278" s="14"/>
      <c r="I278" s="30"/>
      <c r="J278" s="13"/>
      <c r="K278" s="14"/>
      <c r="M278" s="14"/>
      <c r="N278" s="14"/>
      <c r="O278" s="14"/>
      <c r="P278" s="14"/>
      <c r="Q278" s="14"/>
      <c r="T278" s="2"/>
      <c r="U278" s="2"/>
      <c r="V278" s="2"/>
      <c r="W278" s="2"/>
      <c r="X278" s="2"/>
    </row>
    <row r="279" spans="1:24" ht="12.75">
      <c r="A279" s="110" t="s">
        <v>161</v>
      </c>
      <c r="B279" s="65"/>
      <c r="C279" s="106"/>
      <c r="D279" s="113" t="s">
        <v>162</v>
      </c>
      <c r="E279" s="112"/>
      <c r="F279" s="112"/>
      <c r="G279" s="112"/>
      <c r="H279" s="14"/>
      <c r="I279" s="30"/>
      <c r="J279" s="13"/>
      <c r="K279" s="14"/>
      <c r="M279" s="4"/>
      <c r="N279" s="14"/>
      <c r="O279" s="14"/>
      <c r="P279" s="14"/>
      <c r="Q279" s="14"/>
      <c r="T279" s="2"/>
      <c r="U279" s="2"/>
      <c r="V279" s="2"/>
      <c r="W279" s="2"/>
      <c r="X279" s="2"/>
    </row>
    <row r="280" spans="1:24" ht="12.75">
      <c r="A280" s="106"/>
      <c r="B280" s="65" t="s">
        <v>201</v>
      </c>
      <c r="C280" s="106">
        <v>710</v>
      </c>
      <c r="D280" s="106" t="s">
        <v>274</v>
      </c>
      <c r="E280" s="107">
        <v>2500</v>
      </c>
      <c r="F280" s="107">
        <v>2000</v>
      </c>
      <c r="G280" s="107">
        <f>E280+F280</f>
        <v>4500</v>
      </c>
      <c r="H280" s="14"/>
      <c r="I280" s="30"/>
      <c r="J280" s="13"/>
      <c r="K280" s="14"/>
      <c r="M280" s="4"/>
      <c r="N280" s="14"/>
      <c r="O280" s="14"/>
      <c r="P280" s="14"/>
      <c r="Q280" s="14"/>
      <c r="T280" s="2"/>
      <c r="U280" s="2"/>
      <c r="V280" s="2"/>
      <c r="W280" s="2"/>
      <c r="X280" s="2"/>
    </row>
    <row r="281" spans="1:24" ht="12.75">
      <c r="A281" s="106"/>
      <c r="B281" s="106"/>
      <c r="C281" s="106"/>
      <c r="D281" s="106" t="s">
        <v>26</v>
      </c>
      <c r="E281" s="107">
        <f>SUM(E280:E280)</f>
        <v>2500</v>
      </c>
      <c r="F281" s="107">
        <f>SUM(F280:F280)</f>
        <v>2000</v>
      </c>
      <c r="G281" s="107">
        <f>SUM(G280:G280)</f>
        <v>4500</v>
      </c>
      <c r="H281" s="14"/>
      <c r="I281" s="30"/>
      <c r="J281" s="13"/>
      <c r="K281" s="14"/>
      <c r="M281" s="4"/>
      <c r="N281" s="14"/>
      <c r="O281" s="14"/>
      <c r="P281" s="14"/>
      <c r="Q281" s="14"/>
      <c r="T281" s="2"/>
      <c r="U281" s="2"/>
      <c r="V281" s="2"/>
      <c r="W281" s="2"/>
      <c r="X281" s="2"/>
    </row>
    <row r="282" spans="1:24" ht="12.75">
      <c r="A282" s="110" t="s">
        <v>163</v>
      </c>
      <c r="B282" s="106"/>
      <c r="C282" s="106"/>
      <c r="D282" s="110" t="s">
        <v>164</v>
      </c>
      <c r="E282" s="112"/>
      <c r="F282" s="112"/>
      <c r="G282" s="112"/>
      <c r="H282" s="14"/>
      <c r="I282" s="30"/>
      <c r="J282" s="14"/>
      <c r="K282" s="14"/>
      <c r="M282" s="4"/>
      <c r="N282" s="14"/>
      <c r="O282" s="14"/>
      <c r="P282" s="14"/>
      <c r="Q282" s="14"/>
      <c r="T282" s="2"/>
      <c r="U282" s="2"/>
      <c r="V282" s="2"/>
      <c r="W282" s="2"/>
      <c r="X282" s="2"/>
    </row>
    <row r="283" spans="1:24" ht="12.75">
      <c r="A283" s="110"/>
      <c r="B283" s="106" t="s">
        <v>43</v>
      </c>
      <c r="C283" s="106">
        <v>630</v>
      </c>
      <c r="D283" s="106" t="s">
        <v>70</v>
      </c>
      <c r="E283" s="112">
        <v>6000</v>
      </c>
      <c r="F283" s="112"/>
      <c r="G283" s="112">
        <f>E283+F283</f>
        <v>6000</v>
      </c>
      <c r="H283" s="14"/>
      <c r="I283" s="30"/>
      <c r="J283" s="14"/>
      <c r="K283" s="14"/>
      <c r="N283" s="14"/>
      <c r="O283" s="14"/>
      <c r="P283" s="14"/>
      <c r="Q283" s="14"/>
      <c r="T283" s="2"/>
      <c r="U283" s="2"/>
      <c r="V283" s="2"/>
      <c r="W283" s="2"/>
      <c r="X283" s="2"/>
    </row>
    <row r="284" spans="1:24" ht="12.75">
      <c r="A284" s="106"/>
      <c r="B284" s="106"/>
      <c r="C284" s="106"/>
      <c r="D284" s="106" t="s">
        <v>26</v>
      </c>
      <c r="E284" s="107">
        <f>SUM(E283:E283)</f>
        <v>6000</v>
      </c>
      <c r="F284" s="107">
        <f>SUM(F283:F283)</f>
        <v>0</v>
      </c>
      <c r="G284" s="107">
        <f>SUM(G283:G283)</f>
        <v>6000</v>
      </c>
      <c r="H284" s="14"/>
      <c r="I284" s="30"/>
      <c r="J284" s="15"/>
      <c r="K284" s="14"/>
      <c r="N284" s="14"/>
      <c r="O284" s="14"/>
      <c r="P284" s="14"/>
      <c r="Q284" s="14"/>
      <c r="T284" s="2"/>
      <c r="U284" s="2"/>
      <c r="V284" s="2"/>
      <c r="W284" s="2"/>
      <c r="X284" s="2"/>
    </row>
    <row r="285" spans="1:24" ht="12.75">
      <c r="A285" s="110" t="s">
        <v>165</v>
      </c>
      <c r="B285" s="106"/>
      <c r="C285" s="106"/>
      <c r="D285" s="110" t="s">
        <v>166</v>
      </c>
      <c r="E285" s="107"/>
      <c r="F285" s="107"/>
      <c r="G285" s="107"/>
      <c r="H285" s="13"/>
      <c r="J285" s="13"/>
      <c r="K285" s="14"/>
      <c r="M285" s="4"/>
      <c r="N285" s="14"/>
      <c r="O285" s="14"/>
      <c r="P285" s="14"/>
      <c r="Q285" s="14"/>
      <c r="T285" s="2"/>
      <c r="U285" s="2"/>
      <c r="V285" s="2"/>
      <c r="W285" s="2"/>
      <c r="X285" s="2"/>
    </row>
    <row r="286" spans="1:24" ht="12.75">
      <c r="A286" s="106"/>
      <c r="B286" s="106" t="s">
        <v>167</v>
      </c>
      <c r="C286" s="106">
        <v>650</v>
      </c>
      <c r="D286" s="106" t="s">
        <v>196</v>
      </c>
      <c r="E286" s="107">
        <v>7000</v>
      </c>
      <c r="F286" s="107"/>
      <c r="G286" s="107">
        <f>E286+F286</f>
        <v>7000</v>
      </c>
      <c r="H286" s="13"/>
      <c r="J286" s="15"/>
      <c r="K286" s="14"/>
      <c r="M286" s="4"/>
      <c r="N286" s="14"/>
      <c r="O286" s="14"/>
      <c r="P286" s="14"/>
      <c r="Q286" s="14"/>
      <c r="T286" s="2"/>
      <c r="U286" s="2"/>
      <c r="V286" s="2"/>
      <c r="W286" s="2"/>
      <c r="X286" s="2"/>
    </row>
    <row r="287" spans="1:24" ht="12.75">
      <c r="A287" s="106"/>
      <c r="B287" s="106" t="s">
        <v>167</v>
      </c>
      <c r="C287" s="106">
        <v>650</v>
      </c>
      <c r="D287" s="106" t="s">
        <v>252</v>
      </c>
      <c r="E287" s="107">
        <v>7900</v>
      </c>
      <c r="F287" s="107"/>
      <c r="G287" s="107">
        <f>E287+F287</f>
        <v>7900</v>
      </c>
      <c r="H287" s="13"/>
      <c r="J287" s="15"/>
      <c r="K287" s="14"/>
      <c r="M287" s="4"/>
      <c r="N287" s="14"/>
      <c r="O287" s="14"/>
      <c r="P287" s="14"/>
      <c r="Q287" s="14"/>
      <c r="T287" s="2"/>
      <c r="U287" s="2"/>
      <c r="V287" s="2"/>
      <c r="W287" s="2"/>
      <c r="X287" s="2"/>
    </row>
    <row r="288" spans="1:24" ht="12.75">
      <c r="A288" s="106"/>
      <c r="B288" s="106" t="s">
        <v>167</v>
      </c>
      <c r="C288" s="106">
        <v>820</v>
      </c>
      <c r="D288" s="106" t="s">
        <v>275</v>
      </c>
      <c r="E288" s="107">
        <v>165000</v>
      </c>
      <c r="F288" s="107"/>
      <c r="G288" s="107">
        <f>E288+F288</f>
        <v>165000</v>
      </c>
      <c r="H288"/>
      <c r="I288"/>
      <c r="J288"/>
      <c r="K288" s="14"/>
      <c r="M288" s="4"/>
      <c r="N288" s="14"/>
      <c r="O288" s="14"/>
      <c r="P288" s="14"/>
      <c r="Q288" s="14"/>
      <c r="T288" s="2"/>
      <c r="U288" s="2"/>
      <c r="V288" s="2"/>
      <c r="W288" s="2"/>
      <c r="X288" s="2"/>
    </row>
    <row r="289" spans="1:19" ht="12.75">
      <c r="A289" s="106"/>
      <c r="B289" s="106" t="s">
        <v>167</v>
      </c>
      <c r="C289" s="106">
        <v>820</v>
      </c>
      <c r="D289" s="106" t="s">
        <v>276</v>
      </c>
      <c r="E289" s="107">
        <v>59100</v>
      </c>
      <c r="F289" s="107"/>
      <c r="G289" s="107">
        <f>E289+F289</f>
        <v>59100</v>
      </c>
      <c r="H289"/>
      <c r="I289"/>
      <c r="J289"/>
      <c r="K289"/>
      <c r="L289"/>
      <c r="M289"/>
      <c r="N289"/>
      <c r="O289"/>
      <c r="P289"/>
      <c r="Q289"/>
      <c r="R289"/>
      <c r="S289"/>
    </row>
    <row r="290" spans="1:24" ht="12.75">
      <c r="A290" s="106"/>
      <c r="B290" s="106"/>
      <c r="C290" s="106"/>
      <c r="D290" s="106" t="s">
        <v>26</v>
      </c>
      <c r="E290" s="107">
        <f>SUM(E286:E289)</f>
        <v>239000</v>
      </c>
      <c r="F290" s="107">
        <f>SUM(F286:F289)</f>
        <v>0</v>
      </c>
      <c r="G290" s="107">
        <f>SUM(G286:G289)</f>
        <v>239000</v>
      </c>
      <c r="H290" s="13"/>
      <c r="J290" s="15"/>
      <c r="K290" s="14"/>
      <c r="M290" s="4"/>
      <c r="N290" s="14"/>
      <c r="O290" s="14"/>
      <c r="P290" s="14"/>
      <c r="Q290" s="14"/>
      <c r="T290" s="2"/>
      <c r="U290" s="2"/>
      <c r="V290" s="2"/>
      <c r="W290" s="2"/>
      <c r="X290" s="2"/>
    </row>
    <row r="291" spans="1:24" ht="12.75">
      <c r="A291" s="110" t="s">
        <v>168</v>
      </c>
      <c r="B291" s="110"/>
      <c r="C291" s="110"/>
      <c r="D291" s="110" t="s">
        <v>230</v>
      </c>
      <c r="E291" s="107"/>
      <c r="F291" s="107"/>
      <c r="G291" s="107"/>
      <c r="H291"/>
      <c r="I291"/>
      <c r="J291"/>
      <c r="K291" s="14"/>
      <c r="M291" s="4"/>
      <c r="N291" s="14"/>
      <c r="O291" s="14"/>
      <c r="P291" s="14"/>
      <c r="Q291" s="14"/>
      <c r="T291" s="2"/>
      <c r="U291" s="2"/>
      <c r="V291" s="2"/>
      <c r="W291" s="2"/>
      <c r="X291" s="2"/>
    </row>
    <row r="292" spans="1:24" ht="12.75">
      <c r="A292" s="106"/>
      <c r="B292" s="65" t="s">
        <v>31</v>
      </c>
      <c r="C292" s="65">
        <v>710</v>
      </c>
      <c r="D292" s="106" t="s">
        <v>295</v>
      </c>
      <c r="E292" s="107">
        <v>142000</v>
      </c>
      <c r="F292" s="107">
        <v>13985</v>
      </c>
      <c r="G292" s="107">
        <f>E292+F292</f>
        <v>155985</v>
      </c>
      <c r="H292"/>
      <c r="I292"/>
      <c r="J292"/>
      <c r="M292" s="4"/>
      <c r="N292" s="8"/>
      <c r="O292" s="8"/>
      <c r="P292" s="8"/>
      <c r="Q292" s="8"/>
      <c r="T292" s="2"/>
      <c r="U292" s="2"/>
      <c r="V292" s="2"/>
      <c r="W292" s="2"/>
      <c r="X292" s="2"/>
    </row>
    <row r="293" spans="1:24" ht="12.75">
      <c r="A293" s="106"/>
      <c r="B293" s="65" t="s">
        <v>31</v>
      </c>
      <c r="C293" s="65">
        <v>630</v>
      </c>
      <c r="D293" s="106" t="s">
        <v>372</v>
      </c>
      <c r="E293" s="107"/>
      <c r="F293" s="107">
        <v>2500</v>
      </c>
      <c r="G293" s="107">
        <f>E293+F293</f>
        <v>2500</v>
      </c>
      <c r="H293"/>
      <c r="I293"/>
      <c r="J293"/>
      <c r="M293" s="4"/>
      <c r="N293" s="8"/>
      <c r="O293" s="8"/>
      <c r="P293" s="8"/>
      <c r="Q293" s="8"/>
      <c r="T293" s="2"/>
      <c r="U293" s="2"/>
      <c r="V293" s="2"/>
      <c r="W293" s="2"/>
      <c r="X293" s="2"/>
    </row>
    <row r="294" spans="1:24" ht="12.75">
      <c r="A294" s="106"/>
      <c r="B294" s="106"/>
      <c r="C294" s="106"/>
      <c r="D294" s="106" t="s">
        <v>26</v>
      </c>
      <c r="E294" s="107">
        <f>SUM(E292)</f>
        <v>142000</v>
      </c>
      <c r="F294" s="107">
        <f>SUM(F292:F293)</f>
        <v>16485</v>
      </c>
      <c r="G294" s="107">
        <f>SUM(G292:G293)</f>
        <v>158485</v>
      </c>
      <c r="H294"/>
      <c r="I294"/>
      <c r="J294"/>
      <c r="K294" s="14"/>
      <c r="M294" s="4"/>
      <c r="N294" s="14"/>
      <c r="O294" s="14"/>
      <c r="P294" s="14"/>
      <c r="Q294" s="14"/>
      <c r="T294" s="2"/>
      <c r="U294" s="2"/>
      <c r="V294" s="2"/>
      <c r="W294" s="2"/>
      <c r="X294" s="2"/>
    </row>
    <row r="295" spans="1:24" ht="12.75">
      <c r="A295" s="110" t="s">
        <v>213</v>
      </c>
      <c r="B295" s="106"/>
      <c r="C295" s="106"/>
      <c r="D295" s="113" t="s">
        <v>214</v>
      </c>
      <c r="E295" s="107"/>
      <c r="F295" s="107"/>
      <c r="G295" s="107"/>
      <c r="H295" s="13"/>
      <c r="J295" s="14"/>
      <c r="K295" s="14"/>
      <c r="M295" s="4"/>
      <c r="N295" s="14"/>
      <c r="O295" s="14"/>
      <c r="P295" s="14"/>
      <c r="Q295" s="14"/>
      <c r="T295" s="2"/>
      <c r="U295" s="2"/>
      <c r="V295" s="2"/>
      <c r="W295" s="2"/>
      <c r="X295" s="2"/>
    </row>
    <row r="296" spans="1:24" ht="12.75">
      <c r="A296" s="106"/>
      <c r="B296" s="65" t="s">
        <v>31</v>
      </c>
      <c r="C296" s="106">
        <v>630</v>
      </c>
      <c r="D296" s="106" t="s">
        <v>70</v>
      </c>
      <c r="E296" s="107">
        <v>1512</v>
      </c>
      <c r="F296" s="107"/>
      <c r="G296" s="107">
        <f>E296+F296</f>
        <v>1512</v>
      </c>
      <c r="H296" s="13"/>
      <c r="J296" s="14"/>
      <c r="K296" s="14"/>
      <c r="M296" s="4"/>
      <c r="N296" s="14"/>
      <c r="O296" s="14"/>
      <c r="P296" s="14"/>
      <c r="Q296" s="14"/>
      <c r="T296" s="2"/>
      <c r="U296" s="2"/>
      <c r="V296" s="2"/>
      <c r="W296" s="2"/>
      <c r="X296" s="2"/>
    </row>
    <row r="297" spans="1:24" ht="12.75">
      <c r="A297" s="106"/>
      <c r="B297" s="65" t="s">
        <v>31</v>
      </c>
      <c r="C297" s="106">
        <v>710</v>
      </c>
      <c r="D297" s="106" t="s">
        <v>298</v>
      </c>
      <c r="E297" s="107">
        <v>4558</v>
      </c>
      <c r="F297" s="107"/>
      <c r="G297" s="107">
        <f>E297+F297</f>
        <v>4558</v>
      </c>
      <c r="H297"/>
      <c r="I297"/>
      <c r="J297"/>
      <c r="K297" s="14"/>
      <c r="M297" s="4"/>
      <c r="N297" s="14"/>
      <c r="O297" s="14"/>
      <c r="P297" s="14"/>
      <c r="Q297" s="14"/>
      <c r="T297" s="2"/>
      <c r="U297" s="2"/>
      <c r="V297" s="2"/>
      <c r="W297" s="2"/>
      <c r="X297" s="2"/>
    </row>
    <row r="298" spans="1:17" ht="12.75">
      <c r="A298" s="106"/>
      <c r="B298" s="106"/>
      <c r="C298" s="106"/>
      <c r="D298" s="106" t="s">
        <v>26</v>
      </c>
      <c r="E298" s="107">
        <f>SUM(E296:E297)</f>
        <v>6070</v>
      </c>
      <c r="F298" s="107">
        <f>SUM(F296:F297)</f>
        <v>0</v>
      </c>
      <c r="G298" s="107">
        <f>E298+F298</f>
        <v>6070</v>
      </c>
      <c r="H298" s="13"/>
      <c r="J298" s="14"/>
      <c r="N298" s="8"/>
      <c r="O298" s="8"/>
      <c r="P298" s="8"/>
      <c r="Q298" s="8"/>
    </row>
    <row r="299" spans="1:17" ht="12.75">
      <c r="A299" s="110" t="s">
        <v>169</v>
      </c>
      <c r="B299" s="110"/>
      <c r="C299" s="110"/>
      <c r="D299" s="110" t="s">
        <v>170</v>
      </c>
      <c r="E299" s="112"/>
      <c r="F299" s="112"/>
      <c r="G299" s="112"/>
      <c r="H299" s="13"/>
      <c r="J299" s="14"/>
      <c r="N299" s="8"/>
      <c r="O299" s="8"/>
      <c r="P299" s="8"/>
      <c r="Q299" s="8"/>
    </row>
    <row r="300" spans="1:17" ht="12.75">
      <c r="A300" s="110"/>
      <c r="B300" s="114" t="s">
        <v>171</v>
      </c>
      <c r="C300" s="106">
        <v>630</v>
      </c>
      <c r="D300" s="106" t="s">
        <v>70</v>
      </c>
      <c r="E300" s="107">
        <v>14000</v>
      </c>
      <c r="F300" s="107">
        <v>8200</v>
      </c>
      <c r="G300" s="107">
        <f>E300+F300</f>
        <v>22200</v>
      </c>
      <c r="I300" s="25"/>
      <c r="J300" s="14"/>
      <c r="N300" s="8"/>
      <c r="O300" s="8"/>
      <c r="P300" s="8"/>
      <c r="Q300" s="8"/>
    </row>
    <row r="301" spans="1:17" ht="12.75">
      <c r="A301" s="106"/>
      <c r="B301" s="106"/>
      <c r="C301" s="106"/>
      <c r="D301" s="106" t="s">
        <v>26</v>
      </c>
      <c r="E301" s="107">
        <f>SUM(E300:E300)</f>
        <v>14000</v>
      </c>
      <c r="F301" s="107">
        <f>SUM(F300:F300)</f>
        <v>8200</v>
      </c>
      <c r="G301" s="107">
        <f>SUM(G300:G300)</f>
        <v>22200</v>
      </c>
      <c r="H301" s="14"/>
      <c r="I301" s="30"/>
      <c r="J301" s="14"/>
      <c r="N301" s="8"/>
      <c r="O301" s="8"/>
      <c r="P301" s="8"/>
      <c r="Q301" s="8"/>
    </row>
    <row r="302" spans="1:17" ht="12.75">
      <c r="A302" s="110" t="s">
        <v>195</v>
      </c>
      <c r="B302" s="106"/>
      <c r="C302" s="106"/>
      <c r="D302" s="110" t="s">
        <v>212</v>
      </c>
      <c r="E302" s="107"/>
      <c r="F302" s="107"/>
      <c r="G302" s="107"/>
      <c r="H302" s="14"/>
      <c r="I302" s="30"/>
      <c r="J302" s="14"/>
      <c r="N302" s="8"/>
      <c r="O302" s="8"/>
      <c r="P302" s="8"/>
      <c r="Q302" s="8"/>
    </row>
    <row r="303" spans="1:17" ht="12.75">
      <c r="A303" s="110"/>
      <c r="B303" s="65" t="s">
        <v>31</v>
      </c>
      <c r="C303" s="106">
        <v>610</v>
      </c>
      <c r="D303" s="106" t="s">
        <v>34</v>
      </c>
      <c r="E303" s="112">
        <v>25900</v>
      </c>
      <c r="F303" s="112">
        <v>3000</v>
      </c>
      <c r="G303" s="112">
        <f>E303+F303</f>
        <v>28900</v>
      </c>
      <c r="H303" s="15"/>
      <c r="I303" s="28"/>
      <c r="J303" s="30"/>
      <c r="N303" s="8"/>
      <c r="O303" s="8"/>
      <c r="P303" s="8"/>
      <c r="Q303" s="8"/>
    </row>
    <row r="304" spans="1:17" ht="12.75">
      <c r="A304" s="110"/>
      <c r="B304" s="65" t="s">
        <v>31</v>
      </c>
      <c r="C304" s="106">
        <v>620</v>
      </c>
      <c r="D304" s="106" t="s">
        <v>30</v>
      </c>
      <c r="E304" s="112">
        <v>9052</v>
      </c>
      <c r="F304" s="112">
        <v>1500</v>
      </c>
      <c r="G304" s="112">
        <f>E304+F304</f>
        <v>10552</v>
      </c>
      <c r="H304" s="13"/>
      <c r="J304" s="14"/>
      <c r="N304" s="8"/>
      <c r="O304" s="8"/>
      <c r="P304" s="8"/>
      <c r="Q304" s="8"/>
    </row>
    <row r="305" spans="1:17" ht="12.75">
      <c r="A305" s="110"/>
      <c r="B305" s="65" t="s">
        <v>31</v>
      </c>
      <c r="C305" s="106">
        <v>630</v>
      </c>
      <c r="D305" s="106" t="s">
        <v>70</v>
      </c>
      <c r="E305" s="112">
        <v>400</v>
      </c>
      <c r="F305" s="112">
        <v>100</v>
      </c>
      <c r="G305" s="112">
        <f>E305+F305</f>
        <v>500</v>
      </c>
      <c r="H305" s="15"/>
      <c r="I305" s="28"/>
      <c r="J305" s="14"/>
      <c r="N305" s="8"/>
      <c r="O305" s="8"/>
      <c r="P305" s="8"/>
      <c r="Q305" s="8"/>
    </row>
    <row r="306" spans="1:17" ht="12.75">
      <c r="A306" s="110"/>
      <c r="B306" s="65" t="s">
        <v>31</v>
      </c>
      <c r="C306" s="106">
        <v>640</v>
      </c>
      <c r="D306" s="106" t="s">
        <v>289</v>
      </c>
      <c r="E306" s="112">
        <v>2000</v>
      </c>
      <c r="F306" s="112">
        <v>600</v>
      </c>
      <c r="G306" s="112">
        <f>E306+F306</f>
        <v>2600</v>
      </c>
      <c r="H306" s="15"/>
      <c r="I306" s="28"/>
      <c r="J306" s="14"/>
      <c r="N306" s="8"/>
      <c r="O306" s="8"/>
      <c r="P306" s="8"/>
      <c r="Q306" s="8"/>
    </row>
    <row r="307" spans="1:17" ht="12.75">
      <c r="A307" s="106"/>
      <c r="B307" s="106"/>
      <c r="C307" s="106"/>
      <c r="D307" s="106" t="s">
        <v>26</v>
      </c>
      <c r="E307" s="112">
        <f>SUM(E303:E306)</f>
        <v>37352</v>
      </c>
      <c r="F307" s="112">
        <f>SUM(F303:F306)</f>
        <v>5200</v>
      </c>
      <c r="G307" s="112">
        <f>SUM(G303:G306)</f>
        <v>42552</v>
      </c>
      <c r="H307" s="15"/>
      <c r="I307" s="28"/>
      <c r="J307" s="14"/>
      <c r="N307" s="8"/>
      <c r="O307" s="8"/>
      <c r="P307" s="8"/>
      <c r="Q307" s="8"/>
    </row>
    <row r="308" spans="1:17" ht="12.75">
      <c r="A308" s="110" t="s">
        <v>282</v>
      </c>
      <c r="B308" s="106"/>
      <c r="C308" s="106"/>
      <c r="D308" s="110" t="s">
        <v>283</v>
      </c>
      <c r="E308" s="112"/>
      <c r="F308" s="112"/>
      <c r="G308" s="112"/>
      <c r="H308" s="14"/>
      <c r="I308" s="30"/>
      <c r="J308" s="14"/>
      <c r="N308" s="8"/>
      <c r="O308" s="8"/>
      <c r="P308" s="8"/>
      <c r="Q308" s="8"/>
    </row>
    <row r="309" spans="1:17" ht="12.75">
      <c r="A309" s="110"/>
      <c r="B309" s="65" t="s">
        <v>284</v>
      </c>
      <c r="C309" s="106">
        <v>610</v>
      </c>
      <c r="D309" s="106" t="s">
        <v>34</v>
      </c>
      <c r="E309" s="112"/>
      <c r="F309" s="112"/>
      <c r="G309" s="112"/>
      <c r="H309" s="14"/>
      <c r="I309" s="30"/>
      <c r="J309" s="14"/>
      <c r="N309" s="8"/>
      <c r="O309" s="8"/>
      <c r="P309" s="8"/>
      <c r="Q309" s="8"/>
    </row>
    <row r="310" spans="1:17" ht="12.75">
      <c r="A310" s="110"/>
      <c r="B310" s="65" t="s">
        <v>284</v>
      </c>
      <c r="C310" s="106">
        <v>620</v>
      </c>
      <c r="D310" s="106" t="s">
        <v>30</v>
      </c>
      <c r="E310" s="112"/>
      <c r="F310" s="112"/>
      <c r="G310" s="112"/>
      <c r="H310" s="14"/>
      <c r="I310" s="30"/>
      <c r="J310" s="14"/>
      <c r="N310" s="8"/>
      <c r="O310" s="8"/>
      <c r="P310" s="8"/>
      <c r="Q310" s="8"/>
    </row>
    <row r="311" spans="1:17" ht="12.75">
      <c r="A311" s="106"/>
      <c r="B311" s="65" t="s">
        <v>284</v>
      </c>
      <c r="C311" s="106">
        <v>630</v>
      </c>
      <c r="D311" s="106" t="s">
        <v>70</v>
      </c>
      <c r="E311" s="112">
        <v>2000</v>
      </c>
      <c r="F311" s="112"/>
      <c r="G311" s="112">
        <v>2000</v>
      </c>
      <c r="H311" s="14"/>
      <c r="I311" s="30"/>
      <c r="J311" s="14"/>
      <c r="K311" s="13"/>
      <c r="N311" s="13"/>
      <c r="O311" s="13"/>
      <c r="P311" s="13"/>
      <c r="Q311" s="13"/>
    </row>
    <row r="312" spans="1:17" ht="12.75">
      <c r="A312" s="106"/>
      <c r="B312" s="106"/>
      <c r="C312" s="106"/>
      <c r="D312" s="106" t="s">
        <v>26</v>
      </c>
      <c r="E312" s="112">
        <f>SUM(E309:E311)</f>
        <v>2000</v>
      </c>
      <c r="F312" s="112">
        <f>SUM(F309:F311)</f>
        <v>0</v>
      </c>
      <c r="G312" s="112">
        <f>SUM(G309:G311)</f>
        <v>2000</v>
      </c>
      <c r="H312" s="14"/>
      <c r="I312" s="30"/>
      <c r="J312" s="14"/>
      <c r="K312" s="13"/>
      <c r="N312" s="13"/>
      <c r="O312" s="13"/>
      <c r="P312" s="13"/>
      <c r="Q312" s="13"/>
    </row>
    <row r="313" spans="1:17" ht="12.75">
      <c r="A313" s="109" t="s">
        <v>172</v>
      </c>
      <c r="B313" s="109"/>
      <c r="C313" s="109"/>
      <c r="D313" s="109" t="s">
        <v>173</v>
      </c>
      <c r="E313" s="97">
        <f>E316+E319+E324+E333+E342+E345+E351+E355</f>
        <v>1131363</v>
      </c>
      <c r="F313" s="97">
        <f>F316+F319+F324+F333+F342+F345+F351+F355</f>
        <v>76264</v>
      </c>
      <c r="G313" s="97">
        <f>G316+G319+G324+G333+G342+G345+G351+G355</f>
        <v>1207627</v>
      </c>
      <c r="H313" s="14"/>
      <c r="I313" s="30"/>
      <c r="J313" s="14"/>
      <c r="K313" s="13"/>
      <c r="N313" s="13"/>
      <c r="O313" s="13"/>
      <c r="P313" s="13"/>
      <c r="Q313" s="13"/>
    </row>
    <row r="314" spans="1:17" ht="12.75">
      <c r="A314" s="110" t="s">
        <v>174</v>
      </c>
      <c r="B314" s="106"/>
      <c r="C314" s="106"/>
      <c r="D314" s="110" t="s">
        <v>175</v>
      </c>
      <c r="E314" s="107"/>
      <c r="F314" s="107"/>
      <c r="G314" s="107"/>
      <c r="H314" s="30"/>
      <c r="I314" s="30"/>
      <c r="J314" s="30"/>
      <c r="K314" s="14"/>
      <c r="N314" s="14"/>
      <c r="O314" s="14"/>
      <c r="P314" s="14"/>
      <c r="Q314" s="14"/>
    </row>
    <row r="315" spans="1:17" ht="12.75">
      <c r="A315" s="106"/>
      <c r="B315" s="106" t="s">
        <v>202</v>
      </c>
      <c r="C315" s="106">
        <v>630</v>
      </c>
      <c r="D315" s="106" t="s">
        <v>70</v>
      </c>
      <c r="E315" s="107">
        <v>40000</v>
      </c>
      <c r="F315" s="107"/>
      <c r="G315" s="107">
        <v>40000</v>
      </c>
      <c r="H315" s="30"/>
      <c r="I315" s="30"/>
      <c r="J315" s="30"/>
      <c r="K315" s="14"/>
      <c r="N315" s="14"/>
      <c r="O315" s="14"/>
      <c r="P315" s="14"/>
      <c r="Q315" s="14"/>
    </row>
    <row r="316" spans="1:17" ht="12.75">
      <c r="A316" s="106"/>
      <c r="B316" s="106"/>
      <c r="C316" s="106"/>
      <c r="D316" s="106" t="s">
        <v>26</v>
      </c>
      <c r="E316" s="111">
        <f>SUM(E315:E315)</f>
        <v>40000</v>
      </c>
      <c r="F316" s="111">
        <f>SUM(F315:F315)</f>
        <v>0</v>
      </c>
      <c r="G316" s="111">
        <f>SUM(G315:G315)</f>
        <v>40000</v>
      </c>
      <c r="H316" s="14"/>
      <c r="I316" s="30"/>
      <c r="J316" s="14"/>
      <c r="K316" s="14"/>
      <c r="N316" s="14"/>
      <c r="O316" s="14"/>
      <c r="P316" s="14"/>
      <c r="Q316" s="14"/>
    </row>
    <row r="317" spans="1:17" ht="12.75">
      <c r="A317" s="110" t="s">
        <v>176</v>
      </c>
      <c r="B317" s="106"/>
      <c r="C317" s="106"/>
      <c r="D317" s="113" t="s">
        <v>177</v>
      </c>
      <c r="E317" s="112"/>
      <c r="F317" s="112"/>
      <c r="G317" s="112"/>
      <c r="H317" s="14"/>
      <c r="I317" s="30"/>
      <c r="J317" s="13"/>
      <c r="K317" s="14"/>
      <c r="N317" s="14"/>
      <c r="O317" s="14"/>
      <c r="P317" s="14"/>
      <c r="Q317" s="14"/>
    </row>
    <row r="318" spans="1:17" ht="12.75">
      <c r="A318" s="106"/>
      <c r="B318" s="114" t="s">
        <v>199</v>
      </c>
      <c r="C318" s="106">
        <v>630</v>
      </c>
      <c r="D318" s="106" t="s">
        <v>70</v>
      </c>
      <c r="E318" s="111">
        <v>30500</v>
      </c>
      <c r="F318" s="111"/>
      <c r="G318" s="111">
        <v>30500</v>
      </c>
      <c r="H318" s="14"/>
      <c r="I318" s="30"/>
      <c r="J318" s="13"/>
      <c r="K318" s="14"/>
      <c r="N318" s="14"/>
      <c r="O318" s="14"/>
      <c r="P318" s="14"/>
      <c r="Q318" s="14"/>
    </row>
    <row r="319" spans="1:17" ht="12.75">
      <c r="A319" s="106"/>
      <c r="B319" s="106"/>
      <c r="C319" s="106"/>
      <c r="D319" s="106" t="s">
        <v>26</v>
      </c>
      <c r="E319" s="111">
        <f>SUM(E318)</f>
        <v>30500</v>
      </c>
      <c r="F319" s="111">
        <f>SUM(F318)</f>
        <v>0</v>
      </c>
      <c r="G319" s="111">
        <f>SUM(G318)</f>
        <v>30500</v>
      </c>
      <c r="H319" s="13"/>
      <c r="J319" s="13"/>
      <c r="K319" s="14"/>
      <c r="N319" s="14"/>
      <c r="O319" s="14"/>
      <c r="P319" s="14"/>
      <c r="Q319" s="14"/>
    </row>
    <row r="320" spans="1:17" ht="12.75">
      <c r="A320" s="110" t="s">
        <v>178</v>
      </c>
      <c r="B320" s="106"/>
      <c r="C320" s="106"/>
      <c r="D320" s="113" t="s">
        <v>179</v>
      </c>
      <c r="E320" s="111"/>
      <c r="F320" s="111"/>
      <c r="G320" s="111"/>
      <c r="H320" s="14"/>
      <c r="I320" s="30"/>
      <c r="J320" s="13"/>
      <c r="K320" s="14"/>
      <c r="N320" s="14"/>
      <c r="O320" s="14"/>
      <c r="P320" s="14"/>
      <c r="Q320" s="14"/>
    </row>
    <row r="321" spans="1:17" ht="12.75">
      <c r="A321" s="106"/>
      <c r="B321" s="106" t="s">
        <v>199</v>
      </c>
      <c r="C321" s="106">
        <v>610</v>
      </c>
      <c r="D321" s="106" t="s">
        <v>34</v>
      </c>
      <c r="E321" s="107">
        <v>3300</v>
      </c>
      <c r="F321" s="107"/>
      <c r="G321" s="107">
        <v>3300</v>
      </c>
      <c r="H321" s="14"/>
      <c r="I321" s="30"/>
      <c r="J321" s="14"/>
      <c r="K321" s="14"/>
      <c r="N321" s="14"/>
      <c r="O321" s="14"/>
      <c r="P321" s="14"/>
      <c r="Q321" s="14"/>
    </row>
    <row r="322" spans="1:10" ht="12.75">
      <c r="A322" s="106"/>
      <c r="B322" s="106" t="s">
        <v>199</v>
      </c>
      <c r="C322" s="106">
        <v>620</v>
      </c>
      <c r="D322" s="106" t="s">
        <v>30</v>
      </c>
      <c r="E322" s="107">
        <v>1850</v>
      </c>
      <c r="F322" s="107"/>
      <c r="G322" s="107">
        <v>1850</v>
      </c>
      <c r="H322" s="14"/>
      <c r="I322" s="30"/>
      <c r="J322" s="14"/>
    </row>
    <row r="323" spans="1:10" ht="12.75">
      <c r="A323" s="106"/>
      <c r="B323" s="106" t="s">
        <v>199</v>
      </c>
      <c r="C323" s="106">
        <v>630</v>
      </c>
      <c r="D323" s="106" t="s">
        <v>70</v>
      </c>
      <c r="E323" s="107">
        <v>16850</v>
      </c>
      <c r="F323" s="107"/>
      <c r="G323" s="107">
        <v>16850</v>
      </c>
      <c r="H323" s="14"/>
      <c r="I323" s="30"/>
      <c r="J323" s="14"/>
    </row>
    <row r="324" spans="1:10" ht="12.75">
      <c r="A324" s="106"/>
      <c r="B324" s="106"/>
      <c r="C324" s="106"/>
      <c r="D324" s="106" t="s">
        <v>26</v>
      </c>
      <c r="E324" s="107">
        <f>SUM(E321:E323)</f>
        <v>22000</v>
      </c>
      <c r="F324" s="107">
        <f>SUM(F321:F323)</f>
        <v>0</v>
      </c>
      <c r="G324" s="107">
        <f>SUM(G321:G323)</f>
        <v>22000</v>
      </c>
      <c r="H324" s="14"/>
      <c r="I324" s="30"/>
      <c r="J324" s="14"/>
    </row>
    <row r="325" spans="1:19" ht="12.75">
      <c r="A325" s="110" t="s">
        <v>180</v>
      </c>
      <c r="B325" s="106"/>
      <c r="C325" s="106"/>
      <c r="D325" s="110" t="s">
        <v>181</v>
      </c>
      <c r="E325" s="107"/>
      <c r="F325" s="107"/>
      <c r="G325" s="107"/>
      <c r="H325" s="30"/>
      <c r="I325" s="30"/>
      <c r="J325" s="14"/>
      <c r="L325"/>
      <c r="M325"/>
      <c r="N325"/>
      <c r="O325"/>
      <c r="P325"/>
      <c r="Q325"/>
      <c r="R325"/>
      <c r="S325"/>
    </row>
    <row r="326" spans="1:19" ht="12.75">
      <c r="A326" s="110"/>
      <c r="B326" s="106" t="s">
        <v>203</v>
      </c>
      <c r="C326" s="106">
        <v>630</v>
      </c>
      <c r="D326" s="106" t="s">
        <v>379</v>
      </c>
      <c r="E326" s="107"/>
      <c r="F326" s="107">
        <v>5457</v>
      </c>
      <c r="G326" s="107">
        <f>E326+F326</f>
        <v>5457</v>
      </c>
      <c r="H326" s="30"/>
      <c r="I326" s="30"/>
      <c r="J326" s="14"/>
      <c r="L326"/>
      <c r="M326"/>
      <c r="N326"/>
      <c r="O326"/>
      <c r="P326"/>
      <c r="Q326"/>
      <c r="R326"/>
      <c r="S326"/>
    </row>
    <row r="327" spans="1:19" ht="12.75">
      <c r="A327" s="106"/>
      <c r="B327" s="106" t="s">
        <v>203</v>
      </c>
      <c r="C327" s="106">
        <v>640</v>
      </c>
      <c r="D327" s="106" t="s">
        <v>289</v>
      </c>
      <c r="E327" s="107">
        <v>1000</v>
      </c>
      <c r="F327" s="107"/>
      <c r="G327" s="107">
        <f aca="true" t="shared" si="1" ref="G327:G332">E327+F327</f>
        <v>1000</v>
      </c>
      <c r="H327" s="13"/>
      <c r="J327" s="14"/>
      <c r="L327"/>
      <c r="M327"/>
      <c r="N327"/>
      <c r="O327"/>
      <c r="P327"/>
      <c r="Q327"/>
      <c r="R327"/>
      <c r="S327"/>
    </row>
    <row r="328" spans="1:19" ht="12.75">
      <c r="A328" s="106"/>
      <c r="B328" s="106"/>
      <c r="C328" s="106"/>
      <c r="D328" s="126" t="s">
        <v>257</v>
      </c>
      <c r="E328" s="107"/>
      <c r="F328" s="107"/>
      <c r="G328" s="107">
        <f t="shared" si="1"/>
        <v>0</v>
      </c>
      <c r="H328" s="13"/>
      <c r="J328" s="14"/>
      <c r="L328"/>
      <c r="M328"/>
      <c r="N328"/>
      <c r="O328"/>
      <c r="P328"/>
      <c r="Q328"/>
      <c r="R328"/>
      <c r="S328"/>
    </row>
    <row r="329" spans="1:19" ht="12.75">
      <c r="A329" s="106"/>
      <c r="B329" s="106"/>
      <c r="C329" s="106"/>
      <c r="D329" s="126" t="s">
        <v>335</v>
      </c>
      <c r="E329" s="107">
        <v>600</v>
      </c>
      <c r="F329" s="107"/>
      <c r="G329" s="107">
        <f t="shared" si="1"/>
        <v>600</v>
      </c>
      <c r="H329" s="13"/>
      <c r="J329" s="14"/>
      <c r="L329"/>
      <c r="M329"/>
      <c r="N329"/>
      <c r="O329"/>
      <c r="P329"/>
      <c r="Q329"/>
      <c r="R329"/>
      <c r="S329"/>
    </row>
    <row r="330" spans="1:19" ht="12.75">
      <c r="A330" s="106"/>
      <c r="B330" s="106"/>
      <c r="C330" s="106"/>
      <c r="D330" s="126" t="s">
        <v>336</v>
      </c>
      <c r="E330" s="107">
        <v>500</v>
      </c>
      <c r="F330" s="107"/>
      <c r="G330" s="107">
        <f t="shared" si="1"/>
        <v>500</v>
      </c>
      <c r="H330" s="13"/>
      <c r="J330" s="14"/>
      <c r="L330"/>
      <c r="M330"/>
      <c r="N330"/>
      <c r="O330"/>
      <c r="P330"/>
      <c r="Q330"/>
      <c r="R330"/>
      <c r="S330"/>
    </row>
    <row r="331" spans="1:19" ht="12.75">
      <c r="A331" s="106"/>
      <c r="B331" s="106"/>
      <c r="C331" s="106"/>
      <c r="D331" s="126" t="s">
        <v>262</v>
      </c>
      <c r="E331" s="107">
        <v>1500</v>
      </c>
      <c r="F331" s="107"/>
      <c r="G331" s="107">
        <f t="shared" si="1"/>
        <v>1500</v>
      </c>
      <c r="H331" s="13"/>
      <c r="J331" s="14"/>
      <c r="L331"/>
      <c r="M331"/>
      <c r="N331"/>
      <c r="O331"/>
      <c r="P331"/>
      <c r="Q331"/>
      <c r="R331"/>
      <c r="S331"/>
    </row>
    <row r="332" spans="1:19" ht="12.75">
      <c r="A332" s="106"/>
      <c r="B332" s="106"/>
      <c r="C332" s="106"/>
      <c r="D332" s="126" t="s">
        <v>263</v>
      </c>
      <c r="E332" s="107">
        <v>100</v>
      </c>
      <c r="F332" s="107"/>
      <c r="G332" s="107">
        <f t="shared" si="1"/>
        <v>100</v>
      </c>
      <c r="H332" s="13"/>
      <c r="J332" s="14"/>
      <c r="L332"/>
      <c r="M332"/>
      <c r="N332"/>
      <c r="O332"/>
      <c r="P332"/>
      <c r="Q332"/>
      <c r="R332"/>
      <c r="S332"/>
    </row>
    <row r="333" spans="1:19" ht="12.75">
      <c r="A333" s="106"/>
      <c r="B333" s="106"/>
      <c r="C333" s="106"/>
      <c r="D333" s="106" t="s">
        <v>26</v>
      </c>
      <c r="E333" s="107">
        <f>SUM(E327:E332)</f>
        <v>3700</v>
      </c>
      <c r="F333" s="107">
        <f>SUM(F326:F332)</f>
        <v>5457</v>
      </c>
      <c r="G333" s="107">
        <f>SUM(G326:G332)</f>
        <v>9157</v>
      </c>
      <c r="H333" s="13"/>
      <c r="J333" s="14"/>
      <c r="L333"/>
      <c r="M333"/>
      <c r="N333"/>
      <c r="O333"/>
      <c r="P333"/>
      <c r="Q333"/>
      <c r="R333"/>
      <c r="S333"/>
    </row>
    <row r="334" spans="1:19" ht="12.75">
      <c r="A334" s="110" t="s">
        <v>182</v>
      </c>
      <c r="B334" s="106"/>
      <c r="C334" s="106"/>
      <c r="D334" s="113" t="s">
        <v>229</v>
      </c>
      <c r="E334" s="107"/>
      <c r="F334" s="107"/>
      <c r="G334" s="107"/>
      <c r="H334" s="13"/>
      <c r="J334" s="14"/>
      <c r="L334"/>
      <c r="M334"/>
      <c r="N334"/>
      <c r="O334"/>
      <c r="P334"/>
      <c r="Q334"/>
      <c r="R334"/>
      <c r="S334"/>
    </row>
    <row r="335" spans="1:19" ht="12.75">
      <c r="A335" s="106"/>
      <c r="B335" s="106"/>
      <c r="C335" s="106"/>
      <c r="D335" s="126" t="s">
        <v>353</v>
      </c>
      <c r="E335" s="68">
        <v>340150</v>
      </c>
      <c r="F335" s="68"/>
      <c r="G335" s="68">
        <f>E335+F335</f>
        <v>340150</v>
      </c>
      <c r="H335" s="13"/>
      <c r="J335" s="14"/>
      <c r="L335"/>
      <c r="M335"/>
      <c r="N335"/>
      <c r="O335"/>
      <c r="P335"/>
      <c r="Q335"/>
      <c r="R335"/>
      <c r="S335"/>
    </row>
    <row r="336" spans="1:19" ht="12.75">
      <c r="A336" s="106"/>
      <c r="B336" s="106"/>
      <c r="C336" s="106"/>
      <c r="D336" s="126" t="s">
        <v>337</v>
      </c>
      <c r="E336" s="68">
        <v>30000</v>
      </c>
      <c r="F336" s="68"/>
      <c r="G336" s="68">
        <f aca="true" t="shared" si="2" ref="G336:G341">E336+F336</f>
        <v>30000</v>
      </c>
      <c r="H336" s="13"/>
      <c r="J336" s="14"/>
      <c r="L336"/>
      <c r="M336"/>
      <c r="N336"/>
      <c r="O336"/>
      <c r="P336"/>
      <c r="Q336"/>
      <c r="R336"/>
      <c r="S336"/>
    </row>
    <row r="337" spans="1:19" ht="12.75">
      <c r="A337" s="106"/>
      <c r="B337" s="106"/>
      <c r="C337" s="106"/>
      <c r="D337" s="124" t="s">
        <v>338</v>
      </c>
      <c r="E337" s="112">
        <v>527088</v>
      </c>
      <c r="F337" s="112">
        <v>61000</v>
      </c>
      <c r="G337" s="68">
        <f t="shared" si="2"/>
        <v>588088</v>
      </c>
      <c r="H337" s="13"/>
      <c r="J337" s="14"/>
      <c r="L337"/>
      <c r="M337"/>
      <c r="N337"/>
      <c r="O337"/>
      <c r="P337"/>
      <c r="Q337"/>
      <c r="R337"/>
      <c r="S337"/>
    </row>
    <row r="338" spans="1:19" ht="12.75">
      <c r="A338" s="106"/>
      <c r="B338" s="106"/>
      <c r="C338" s="106"/>
      <c r="D338" s="124" t="s">
        <v>380</v>
      </c>
      <c r="E338" s="112"/>
      <c r="F338" s="112">
        <v>13672</v>
      </c>
      <c r="G338" s="68">
        <f t="shared" si="2"/>
        <v>13672</v>
      </c>
      <c r="H338" s="13"/>
      <c r="J338" s="14"/>
      <c r="L338"/>
      <c r="M338"/>
      <c r="N338"/>
      <c r="O338"/>
      <c r="P338"/>
      <c r="Q338"/>
      <c r="R338"/>
      <c r="S338"/>
    </row>
    <row r="339" spans="1:19" ht="12.75">
      <c r="A339" s="106"/>
      <c r="B339" s="106" t="s">
        <v>204</v>
      </c>
      <c r="C339" s="106">
        <v>620</v>
      </c>
      <c r="D339" s="65" t="s">
        <v>30</v>
      </c>
      <c r="E339" s="112">
        <v>350</v>
      </c>
      <c r="F339" s="112"/>
      <c r="G339" s="68">
        <f t="shared" si="2"/>
        <v>350</v>
      </c>
      <c r="H339" s="13"/>
      <c r="J339" s="14"/>
      <c r="L339"/>
      <c r="M339"/>
      <c r="N339"/>
      <c r="O339"/>
      <c r="P339"/>
      <c r="Q339"/>
      <c r="R339"/>
      <c r="S339"/>
    </row>
    <row r="340" spans="1:19" ht="12.75">
      <c r="A340" s="106"/>
      <c r="B340" s="106" t="s">
        <v>204</v>
      </c>
      <c r="C340" s="65">
        <v>630</v>
      </c>
      <c r="D340" s="106" t="s">
        <v>70</v>
      </c>
      <c r="E340" s="107">
        <v>1200</v>
      </c>
      <c r="F340" s="107"/>
      <c r="G340" s="68">
        <f t="shared" si="2"/>
        <v>1200</v>
      </c>
      <c r="H340" s="13"/>
      <c r="J340" s="14"/>
      <c r="L340"/>
      <c r="M340"/>
      <c r="N340"/>
      <c r="O340"/>
      <c r="P340"/>
      <c r="Q340"/>
      <c r="R340"/>
      <c r="S340"/>
    </row>
    <row r="341" spans="1:19" ht="12.75">
      <c r="A341" s="108"/>
      <c r="B341" s="106" t="s">
        <v>204</v>
      </c>
      <c r="C341" s="106">
        <v>710</v>
      </c>
      <c r="D341" s="106" t="s">
        <v>287</v>
      </c>
      <c r="E341" s="107">
        <v>90600</v>
      </c>
      <c r="F341" s="107">
        <v>-4165</v>
      </c>
      <c r="G341" s="68">
        <f t="shared" si="2"/>
        <v>86435</v>
      </c>
      <c r="H341"/>
      <c r="I341"/>
      <c r="J341"/>
      <c r="L341"/>
      <c r="M341"/>
      <c r="N341"/>
      <c r="O341"/>
      <c r="P341"/>
      <c r="Q341"/>
      <c r="R341"/>
      <c r="S341"/>
    </row>
    <row r="342" spans="1:19" ht="12.75">
      <c r="A342" s="106"/>
      <c r="B342" s="106"/>
      <c r="C342" s="106"/>
      <c r="D342" s="106" t="s">
        <v>26</v>
      </c>
      <c r="E342" s="107">
        <f>SUM(E335:E341)</f>
        <v>989388</v>
      </c>
      <c r="F342" s="107">
        <f>SUM(F335:F341)</f>
        <v>70507</v>
      </c>
      <c r="G342" s="107">
        <f>SUM(G335:G341)</f>
        <v>1059895</v>
      </c>
      <c r="H342" s="13"/>
      <c r="J342" s="14"/>
      <c r="L342"/>
      <c r="M342"/>
      <c r="N342"/>
      <c r="O342"/>
      <c r="P342"/>
      <c r="Q342"/>
      <c r="R342"/>
      <c r="S342"/>
    </row>
    <row r="343" spans="1:19" ht="12.75">
      <c r="A343" s="110" t="s">
        <v>183</v>
      </c>
      <c r="B343" s="110"/>
      <c r="C343" s="110"/>
      <c r="D343" s="110" t="s">
        <v>184</v>
      </c>
      <c r="E343" s="107"/>
      <c r="F343" s="107"/>
      <c r="G343" s="107"/>
      <c r="H343" s="13"/>
      <c r="J343" s="14"/>
      <c r="L343"/>
      <c r="M343"/>
      <c r="N343"/>
      <c r="O343"/>
      <c r="P343"/>
      <c r="Q343"/>
      <c r="R343"/>
      <c r="S343"/>
    </row>
    <row r="344" spans="1:19" ht="12.75">
      <c r="A344" s="106"/>
      <c r="B344" s="114" t="s">
        <v>199</v>
      </c>
      <c r="C344" s="114">
        <v>630</v>
      </c>
      <c r="D344" s="114" t="s">
        <v>70</v>
      </c>
      <c r="E344" s="107">
        <v>2000</v>
      </c>
      <c r="F344" s="107"/>
      <c r="G344" s="107">
        <f>E344+F344</f>
        <v>2000</v>
      </c>
      <c r="H344" s="29"/>
      <c r="I344" s="36"/>
      <c r="L344"/>
      <c r="M344"/>
      <c r="N344"/>
      <c r="O344"/>
      <c r="P344"/>
      <c r="Q344"/>
      <c r="R344"/>
      <c r="S344"/>
    </row>
    <row r="345" spans="1:19" ht="12.75">
      <c r="A345" s="106"/>
      <c r="B345" s="106"/>
      <c r="C345" s="106"/>
      <c r="D345" s="106" t="s">
        <v>26</v>
      </c>
      <c r="E345" s="107">
        <f>SUM(E344:E344)</f>
        <v>2000</v>
      </c>
      <c r="F345" s="107">
        <f>SUM(F344:F344)</f>
        <v>0</v>
      </c>
      <c r="G345" s="107">
        <f>SUM(G344:G344)</f>
        <v>2000</v>
      </c>
      <c r="H345" s="13"/>
      <c r="J345" s="14"/>
      <c r="L345"/>
      <c r="M345"/>
      <c r="N345"/>
      <c r="O345"/>
      <c r="P345"/>
      <c r="Q345"/>
      <c r="R345"/>
      <c r="S345"/>
    </row>
    <row r="346" spans="1:19" ht="12.75">
      <c r="A346" s="110" t="s">
        <v>185</v>
      </c>
      <c r="B346" s="114"/>
      <c r="C346" s="114"/>
      <c r="D346" s="110" t="s">
        <v>228</v>
      </c>
      <c r="E346" s="107"/>
      <c r="F346" s="107"/>
      <c r="G346" s="107"/>
      <c r="H346" s="13"/>
      <c r="J346" s="14"/>
      <c r="L346"/>
      <c r="M346"/>
      <c r="N346"/>
      <c r="O346"/>
      <c r="P346"/>
      <c r="Q346"/>
      <c r="R346"/>
      <c r="S346"/>
    </row>
    <row r="347" spans="1:19" ht="12.75">
      <c r="A347" s="106"/>
      <c r="B347" s="114" t="s">
        <v>198</v>
      </c>
      <c r="C347" s="106">
        <v>610</v>
      </c>
      <c r="D347" s="106" t="s">
        <v>34</v>
      </c>
      <c r="E347" s="107">
        <v>24000</v>
      </c>
      <c r="F347" s="107"/>
      <c r="G347" s="107">
        <f>E347+F347</f>
        <v>24000</v>
      </c>
      <c r="H347" s="13"/>
      <c r="J347" s="14"/>
      <c r="L347"/>
      <c r="M347"/>
      <c r="N347"/>
      <c r="O347"/>
      <c r="P347"/>
      <c r="Q347"/>
      <c r="R347"/>
      <c r="S347"/>
    </row>
    <row r="348" spans="1:19" ht="12.75">
      <c r="A348" s="106"/>
      <c r="B348" s="114" t="s">
        <v>198</v>
      </c>
      <c r="C348" s="106">
        <v>620</v>
      </c>
      <c r="D348" s="106" t="s">
        <v>30</v>
      </c>
      <c r="E348" s="112">
        <v>9000</v>
      </c>
      <c r="F348" s="112"/>
      <c r="G348" s="107">
        <f>E348+F348</f>
        <v>9000</v>
      </c>
      <c r="H348" s="14"/>
      <c r="I348" s="30"/>
      <c r="J348" s="14"/>
      <c r="L348"/>
      <c r="M348"/>
      <c r="N348"/>
      <c r="O348"/>
      <c r="P348"/>
      <c r="Q348"/>
      <c r="R348"/>
      <c r="S348"/>
    </row>
    <row r="349" spans="1:19" ht="12.75">
      <c r="A349" s="106"/>
      <c r="B349" s="114" t="s">
        <v>198</v>
      </c>
      <c r="C349" s="106">
        <v>630</v>
      </c>
      <c r="D349" s="106" t="s">
        <v>70</v>
      </c>
      <c r="E349" s="112">
        <v>2725</v>
      </c>
      <c r="F349" s="112"/>
      <c r="G349" s="107">
        <f>E349+F349</f>
        <v>2725</v>
      </c>
      <c r="H349" s="14"/>
      <c r="I349" s="30"/>
      <c r="L349"/>
      <c r="M349"/>
      <c r="N349"/>
      <c r="O349"/>
      <c r="P349"/>
      <c r="Q349"/>
      <c r="R349"/>
      <c r="S349"/>
    </row>
    <row r="350" spans="1:19" ht="12.75">
      <c r="A350" s="106"/>
      <c r="B350" s="114" t="s">
        <v>198</v>
      </c>
      <c r="C350" s="106">
        <v>640</v>
      </c>
      <c r="D350" s="106" t="s">
        <v>289</v>
      </c>
      <c r="E350" s="112">
        <v>1050</v>
      </c>
      <c r="F350" s="112">
        <v>300</v>
      </c>
      <c r="G350" s="107">
        <f>E350+F350</f>
        <v>1350</v>
      </c>
      <c r="H350" s="14"/>
      <c r="I350" s="37"/>
      <c r="L350"/>
      <c r="M350"/>
      <c r="N350"/>
      <c r="O350"/>
      <c r="P350"/>
      <c r="Q350"/>
      <c r="R350"/>
      <c r="S350"/>
    </row>
    <row r="351" spans="1:19" ht="12.75">
      <c r="A351" s="106"/>
      <c r="B351" s="106"/>
      <c r="C351" s="106"/>
      <c r="D351" s="106" t="s">
        <v>26</v>
      </c>
      <c r="E351" s="112">
        <f>SUM(E347:E350)</f>
        <v>36775</v>
      </c>
      <c r="F351" s="112">
        <f>SUM(F347:F350)</f>
        <v>300</v>
      </c>
      <c r="G351" s="112">
        <f>SUM(G347:G350)</f>
        <v>37075</v>
      </c>
      <c r="H351" s="14"/>
      <c r="I351" s="30"/>
      <c r="L351"/>
      <c r="M351"/>
      <c r="N351"/>
      <c r="O351"/>
      <c r="P351"/>
      <c r="Q351"/>
      <c r="R351"/>
      <c r="S351"/>
    </row>
    <row r="352" spans="1:19" ht="12.75">
      <c r="A352" s="110" t="s">
        <v>217</v>
      </c>
      <c r="B352" s="118"/>
      <c r="C352" s="106"/>
      <c r="D352" s="110" t="s">
        <v>384</v>
      </c>
      <c r="E352" s="112"/>
      <c r="F352" s="112"/>
      <c r="G352" s="112"/>
      <c r="H352" s="14"/>
      <c r="I352" s="30"/>
      <c r="L352"/>
      <c r="M352"/>
      <c r="N352"/>
      <c r="O352"/>
      <c r="P352"/>
      <c r="Q352"/>
      <c r="R352"/>
      <c r="S352"/>
    </row>
    <row r="353" spans="1:19" ht="12.75">
      <c r="A353" s="110"/>
      <c r="B353" s="106" t="s">
        <v>203</v>
      </c>
      <c r="C353" s="106">
        <v>620</v>
      </c>
      <c r="D353" s="106" t="s">
        <v>30</v>
      </c>
      <c r="E353" s="112"/>
      <c r="F353" s="112"/>
      <c r="G353" s="112"/>
      <c r="H353" s="14"/>
      <c r="I353" s="30"/>
      <c r="L353"/>
      <c r="M353"/>
      <c r="N353"/>
      <c r="O353"/>
      <c r="P353"/>
      <c r="Q353"/>
      <c r="R353"/>
      <c r="S353"/>
    </row>
    <row r="354" spans="1:19" ht="12.75">
      <c r="A354" s="106"/>
      <c r="B354" s="106" t="s">
        <v>203</v>
      </c>
      <c r="C354" s="106">
        <v>630</v>
      </c>
      <c r="D354" s="106" t="s">
        <v>70</v>
      </c>
      <c r="E354" s="112">
        <v>7000</v>
      </c>
      <c r="F354" s="112"/>
      <c r="G354" s="112">
        <f>E354+F354</f>
        <v>7000</v>
      </c>
      <c r="L354"/>
      <c r="M354"/>
      <c r="N354"/>
      <c r="O354"/>
      <c r="P354"/>
      <c r="Q354"/>
      <c r="R354"/>
      <c r="S354"/>
    </row>
    <row r="355" spans="1:19" ht="12.75">
      <c r="A355" s="106"/>
      <c r="B355" s="119"/>
      <c r="C355" s="106"/>
      <c r="D355" s="106" t="s">
        <v>26</v>
      </c>
      <c r="E355" s="112">
        <f>SUM(E353:E354)</f>
        <v>7000</v>
      </c>
      <c r="F355" s="112">
        <f>SUM(F353:F354)</f>
        <v>0</v>
      </c>
      <c r="G355" s="112">
        <f>SUM(G353:G354)</f>
        <v>7000</v>
      </c>
      <c r="H355" s="14"/>
      <c r="I355" s="30"/>
      <c r="L355"/>
      <c r="M355"/>
      <c r="N355"/>
      <c r="O355"/>
      <c r="P355"/>
      <c r="Q355"/>
      <c r="R355"/>
      <c r="S355"/>
    </row>
    <row r="356" spans="1:19" ht="12.75">
      <c r="A356" s="109" t="s">
        <v>186</v>
      </c>
      <c r="B356" s="109"/>
      <c r="C356" s="109"/>
      <c r="D356" s="109" t="s">
        <v>187</v>
      </c>
      <c r="E356" s="99">
        <f>E363+E366</f>
        <v>1055403</v>
      </c>
      <c r="F356" s="99">
        <f>F363+F366</f>
        <v>6015</v>
      </c>
      <c r="G356" s="99">
        <f>G363+G366</f>
        <v>1061418</v>
      </c>
      <c r="H356" s="14"/>
      <c r="I356" s="30"/>
      <c r="L356"/>
      <c r="M356"/>
      <c r="N356"/>
      <c r="O356"/>
      <c r="P356"/>
      <c r="Q356"/>
      <c r="R356"/>
      <c r="S356"/>
    </row>
    <row r="357" spans="1:19" ht="12.75">
      <c r="A357" s="110" t="s">
        <v>188</v>
      </c>
      <c r="B357" s="106"/>
      <c r="C357" s="106"/>
      <c r="D357" s="110" t="s">
        <v>189</v>
      </c>
      <c r="E357" s="112"/>
      <c r="F357" s="112"/>
      <c r="G357" s="112"/>
      <c r="H357" s="14"/>
      <c r="I357" s="36"/>
      <c r="L357"/>
      <c r="M357"/>
      <c r="N357"/>
      <c r="O357"/>
      <c r="P357"/>
      <c r="Q357"/>
      <c r="R357"/>
      <c r="S357"/>
    </row>
    <row r="358" spans="1:19" ht="12.75">
      <c r="A358" s="106"/>
      <c r="B358" s="106" t="s">
        <v>197</v>
      </c>
      <c r="C358" s="106">
        <v>610</v>
      </c>
      <c r="D358" s="106" t="s">
        <v>34</v>
      </c>
      <c r="E358" s="112">
        <v>552000</v>
      </c>
      <c r="F358" s="112">
        <v>-3200</v>
      </c>
      <c r="G358" s="112">
        <f>E358+F358</f>
        <v>548800</v>
      </c>
      <c r="H358" s="14"/>
      <c r="L358"/>
      <c r="M358"/>
      <c r="N358"/>
      <c r="O358"/>
      <c r="P358"/>
      <c r="Q358"/>
      <c r="R358"/>
      <c r="S358"/>
    </row>
    <row r="359" spans="1:19" ht="12.75">
      <c r="A359" s="106"/>
      <c r="B359" s="106" t="s">
        <v>197</v>
      </c>
      <c r="C359" s="106">
        <v>620</v>
      </c>
      <c r="D359" s="106" t="s">
        <v>30</v>
      </c>
      <c r="E359" s="112">
        <v>214000</v>
      </c>
      <c r="F359" s="112"/>
      <c r="G359" s="112">
        <f>E359+F359</f>
        <v>214000</v>
      </c>
      <c r="H359" s="14"/>
      <c r="L359"/>
      <c r="M359"/>
      <c r="N359"/>
      <c r="O359"/>
      <c r="P359"/>
      <c r="Q359"/>
      <c r="R359"/>
      <c r="S359"/>
    </row>
    <row r="360" spans="1:19" ht="12.75">
      <c r="A360" s="106"/>
      <c r="B360" s="106" t="s">
        <v>197</v>
      </c>
      <c r="C360" s="106">
        <v>630</v>
      </c>
      <c r="D360" s="106" t="s">
        <v>70</v>
      </c>
      <c r="E360" s="107">
        <v>250103</v>
      </c>
      <c r="F360" s="107">
        <v>6479</v>
      </c>
      <c r="G360" s="112">
        <f>E360+F360</f>
        <v>256582</v>
      </c>
      <c r="H360" s="14"/>
      <c r="L360"/>
      <c r="M360"/>
      <c r="N360"/>
      <c r="O360"/>
      <c r="P360"/>
      <c r="Q360"/>
      <c r="R360"/>
      <c r="S360"/>
    </row>
    <row r="361" spans="1:19" ht="12.75">
      <c r="A361" s="106"/>
      <c r="B361" s="106" t="s">
        <v>197</v>
      </c>
      <c r="C361" s="114">
        <v>640</v>
      </c>
      <c r="D361" s="106" t="s">
        <v>285</v>
      </c>
      <c r="E361" s="107">
        <v>10000</v>
      </c>
      <c r="F361" s="107">
        <v>2736</v>
      </c>
      <c r="G361" s="112">
        <f>E361+F361</f>
        <v>12736</v>
      </c>
      <c r="L361"/>
      <c r="M361"/>
      <c r="N361"/>
      <c r="O361"/>
      <c r="P361"/>
      <c r="Q361"/>
      <c r="R361"/>
      <c r="S361"/>
    </row>
    <row r="362" spans="1:19" ht="12.75">
      <c r="A362" s="106"/>
      <c r="B362" s="106" t="s">
        <v>197</v>
      </c>
      <c r="C362" s="65">
        <v>640</v>
      </c>
      <c r="D362" s="106" t="s">
        <v>289</v>
      </c>
      <c r="E362" s="107">
        <v>25300</v>
      </c>
      <c r="F362" s="107"/>
      <c r="G362" s="112">
        <f>E362+F362</f>
        <v>25300</v>
      </c>
      <c r="H362" s="13"/>
      <c r="I362" s="30"/>
      <c r="J362" s="13"/>
      <c r="L362"/>
      <c r="M362"/>
      <c r="N362"/>
      <c r="O362"/>
      <c r="P362"/>
      <c r="Q362"/>
      <c r="R362"/>
      <c r="S362"/>
    </row>
    <row r="363" spans="1:19" ht="12.75">
      <c r="A363" s="106"/>
      <c r="B363" s="106"/>
      <c r="C363" s="106"/>
      <c r="D363" s="106" t="s">
        <v>26</v>
      </c>
      <c r="E363" s="107">
        <f>SUM(E358:E362)</f>
        <v>1051403</v>
      </c>
      <c r="F363" s="107">
        <f>SUM(F358:F362)</f>
        <v>6015</v>
      </c>
      <c r="G363" s="107">
        <f>SUM(G358:G362)</f>
        <v>1057418</v>
      </c>
      <c r="H363" s="13"/>
      <c r="I363" s="32"/>
      <c r="J363" s="13"/>
      <c r="L363"/>
      <c r="M363"/>
      <c r="N363"/>
      <c r="O363"/>
      <c r="P363"/>
      <c r="Q363"/>
      <c r="R363"/>
      <c r="S363"/>
    </row>
    <row r="364" spans="1:19" ht="12.75">
      <c r="A364" s="110" t="s">
        <v>190</v>
      </c>
      <c r="B364" s="106"/>
      <c r="C364" s="106"/>
      <c r="D364" s="110" t="s">
        <v>191</v>
      </c>
      <c r="E364" s="112"/>
      <c r="F364" s="112"/>
      <c r="G364" s="112"/>
      <c r="H364" s="13"/>
      <c r="I364" s="33"/>
      <c r="J364" s="13"/>
      <c r="L364"/>
      <c r="M364"/>
      <c r="N364"/>
      <c r="O364"/>
      <c r="P364"/>
      <c r="Q364"/>
      <c r="R364"/>
      <c r="S364"/>
    </row>
    <row r="365" spans="1:19" ht="12.75">
      <c r="A365" s="106"/>
      <c r="B365" s="106" t="s">
        <v>39</v>
      </c>
      <c r="C365" s="106">
        <v>630</v>
      </c>
      <c r="D365" s="106" t="s">
        <v>191</v>
      </c>
      <c r="E365" s="107">
        <v>4000</v>
      </c>
      <c r="F365" s="107"/>
      <c r="G365" s="107">
        <f>E365+F365</f>
        <v>4000</v>
      </c>
      <c r="H365" s="14"/>
      <c r="I365" s="30"/>
      <c r="J365" s="14"/>
      <c r="L365"/>
      <c r="M365"/>
      <c r="N365"/>
      <c r="O365"/>
      <c r="P365"/>
      <c r="Q365"/>
      <c r="R365"/>
      <c r="S365"/>
    </row>
    <row r="366" spans="1:11" s="84" customFormat="1" ht="12.75">
      <c r="A366" s="106"/>
      <c r="B366" s="106"/>
      <c r="C366" s="106"/>
      <c r="D366" s="106" t="s">
        <v>26</v>
      </c>
      <c r="E366" s="107">
        <f>SUM(E365)</f>
        <v>4000</v>
      </c>
      <c r="F366" s="107">
        <f>SUM(F365)</f>
        <v>0</v>
      </c>
      <c r="G366" s="107">
        <f>SUM(G365)</f>
        <v>4000</v>
      </c>
      <c r="H366" s="14"/>
      <c r="I366" s="30"/>
      <c r="J366" s="14"/>
      <c r="K366" s="31"/>
    </row>
    <row r="367" spans="1:19" ht="12.75">
      <c r="A367" s="109" t="s">
        <v>218</v>
      </c>
      <c r="B367" s="94"/>
      <c r="C367" s="109"/>
      <c r="D367" s="109" t="s">
        <v>219</v>
      </c>
      <c r="E367" s="98">
        <f>E374</f>
        <v>182000</v>
      </c>
      <c r="F367" s="98">
        <f>F374</f>
        <v>5757</v>
      </c>
      <c r="G367" s="98">
        <f>G374</f>
        <v>187757</v>
      </c>
      <c r="H367" s="14"/>
      <c r="I367" s="30"/>
      <c r="J367" s="14"/>
      <c r="L367"/>
      <c r="M367"/>
      <c r="N367"/>
      <c r="O367"/>
      <c r="P367"/>
      <c r="Q367"/>
      <c r="R367"/>
      <c r="S367"/>
    </row>
    <row r="368" spans="1:19" ht="12.75">
      <c r="A368" s="110" t="s">
        <v>220</v>
      </c>
      <c r="B368" s="118"/>
      <c r="C368" s="106"/>
      <c r="D368" s="113" t="s">
        <v>221</v>
      </c>
      <c r="E368" s="112"/>
      <c r="F368" s="112"/>
      <c r="G368" s="112"/>
      <c r="H368" s="14"/>
      <c r="I368" s="30"/>
      <c r="J368" s="14"/>
      <c r="L368"/>
      <c r="M368"/>
      <c r="N368"/>
      <c r="O368"/>
      <c r="P368"/>
      <c r="Q368"/>
      <c r="R368"/>
      <c r="S368"/>
    </row>
    <row r="369" spans="1:19" ht="12.75">
      <c r="A369" s="110"/>
      <c r="B369" s="118" t="s">
        <v>31</v>
      </c>
      <c r="C369" s="106">
        <v>610</v>
      </c>
      <c r="D369" s="106" t="s">
        <v>34</v>
      </c>
      <c r="E369" s="112">
        <v>60000</v>
      </c>
      <c r="F369" s="112"/>
      <c r="G369" s="112">
        <f>E369+F369</f>
        <v>60000</v>
      </c>
      <c r="H369" s="14"/>
      <c r="I369" s="30"/>
      <c r="J369" s="14"/>
      <c r="L369"/>
      <c r="M369"/>
      <c r="N369"/>
      <c r="O369"/>
      <c r="P369"/>
      <c r="Q369"/>
      <c r="R369"/>
      <c r="S369"/>
    </row>
    <row r="370" spans="1:19" ht="12.75">
      <c r="A370" s="110"/>
      <c r="B370" s="118" t="s">
        <v>31</v>
      </c>
      <c r="C370" s="106">
        <v>620</v>
      </c>
      <c r="D370" s="106" t="s">
        <v>30</v>
      </c>
      <c r="E370" s="112">
        <v>22000</v>
      </c>
      <c r="F370" s="112"/>
      <c r="G370" s="112">
        <f>E370+F370</f>
        <v>22000</v>
      </c>
      <c r="H370" s="14"/>
      <c r="I370" s="30"/>
      <c r="J370" s="14"/>
      <c r="L370"/>
      <c r="M370"/>
      <c r="N370"/>
      <c r="O370"/>
      <c r="P370"/>
      <c r="Q370"/>
      <c r="R370"/>
      <c r="S370"/>
    </row>
    <row r="371" spans="1:11" s="84" customFormat="1" ht="12.75">
      <c r="A371" s="106"/>
      <c r="B371" s="118" t="s">
        <v>31</v>
      </c>
      <c r="C371" s="106">
        <v>630</v>
      </c>
      <c r="D371" s="106" t="s">
        <v>70</v>
      </c>
      <c r="E371" s="112">
        <v>100000</v>
      </c>
      <c r="F371" s="112"/>
      <c r="G371" s="112">
        <f>E371+F371</f>
        <v>100000</v>
      </c>
      <c r="H371" s="14"/>
      <c r="I371" s="30"/>
      <c r="J371" s="14"/>
      <c r="K371" s="31"/>
    </row>
    <row r="372" spans="1:11" s="84" customFormat="1" ht="12.75">
      <c r="A372" s="106"/>
      <c r="B372" s="118" t="s">
        <v>31</v>
      </c>
      <c r="C372" s="65">
        <v>640</v>
      </c>
      <c r="D372" s="106" t="s">
        <v>289</v>
      </c>
      <c r="E372" s="112"/>
      <c r="F372" s="112"/>
      <c r="G372" s="112">
        <f>E372+F372</f>
        <v>0</v>
      </c>
      <c r="H372" s="14"/>
      <c r="I372" s="30"/>
      <c r="J372" s="14"/>
      <c r="K372" s="31"/>
    </row>
    <row r="373" spans="1:11" s="84" customFormat="1" ht="12.75">
      <c r="A373" s="95"/>
      <c r="B373" s="118" t="s">
        <v>31</v>
      </c>
      <c r="C373" s="156">
        <v>710</v>
      </c>
      <c r="D373" s="95" t="s">
        <v>381</v>
      </c>
      <c r="E373" s="157"/>
      <c r="F373" s="157">
        <v>5757</v>
      </c>
      <c r="G373" s="112">
        <f>E373+F373</f>
        <v>5757</v>
      </c>
      <c r="H373" s="14"/>
      <c r="I373" s="30"/>
      <c r="J373" s="14"/>
      <c r="K373" s="31"/>
    </row>
    <row r="374" spans="1:19" ht="13.5" thickBot="1">
      <c r="A374" s="95"/>
      <c r="B374" s="95"/>
      <c r="C374" s="95"/>
      <c r="D374" s="95" t="s">
        <v>26</v>
      </c>
      <c r="E374" s="96">
        <f>SUM(E369:E373)</f>
        <v>182000</v>
      </c>
      <c r="F374" s="96">
        <f>SUM(F369:F373)</f>
        <v>5757</v>
      </c>
      <c r="G374" s="96">
        <f>SUM(G369:G373)</f>
        <v>187757</v>
      </c>
      <c r="L374"/>
      <c r="M374"/>
      <c r="N374"/>
      <c r="O374"/>
      <c r="P374"/>
      <c r="Q374"/>
      <c r="R374"/>
      <c r="S374"/>
    </row>
    <row r="375" spans="1:19" ht="13.5" thickBot="1">
      <c r="A375" s="103"/>
      <c r="B375" s="104"/>
      <c r="C375" s="104"/>
      <c r="D375" s="104" t="s">
        <v>192</v>
      </c>
      <c r="E375" s="105">
        <f>E356+E313+E261+E238+E229+E142+E138+E133+E120+E103+E66+E41+E4+E30+E367</f>
        <v>9000590.15</v>
      </c>
      <c r="F375" s="105">
        <f>F356+M61067+F261+F238+F229+F142+F138+F133+F120+F103+F66+F41+F4+F30+F367+F313</f>
        <v>562189</v>
      </c>
      <c r="G375" s="100">
        <f>G356+G313+G261+G238+G229+G142+G138+G133+G120+G103+G66+G41+G4+G30+G367</f>
        <v>9562779.15</v>
      </c>
      <c r="L375"/>
      <c r="M375"/>
      <c r="N375"/>
      <c r="O375"/>
      <c r="P375"/>
      <c r="Q375"/>
      <c r="R375"/>
      <c r="S375"/>
    </row>
    <row r="376" spans="12:19" ht="12.75">
      <c r="L376"/>
      <c r="M376"/>
      <c r="N376"/>
      <c r="O376"/>
      <c r="P376"/>
      <c r="Q376"/>
      <c r="R376"/>
      <c r="S376"/>
    </row>
    <row r="377" spans="1:19" ht="12.75">
      <c r="A377" s="8"/>
      <c r="B377" s="8"/>
      <c r="C377" s="8"/>
      <c r="D377" s="8"/>
      <c r="E377" s="14"/>
      <c r="F377" s="14"/>
      <c r="G377" s="14"/>
      <c r="L377"/>
      <c r="M377"/>
      <c r="N377"/>
      <c r="O377"/>
      <c r="P377"/>
      <c r="Q377"/>
      <c r="R377"/>
      <c r="S377"/>
    </row>
    <row r="378" spans="1:19" ht="12.75">
      <c r="A378" s="31"/>
      <c r="B378" s="31"/>
      <c r="C378" s="31"/>
      <c r="D378" s="81"/>
      <c r="E378" s="76"/>
      <c r="F378" s="76"/>
      <c r="G378" s="76"/>
      <c r="L378"/>
      <c r="M378"/>
      <c r="N378"/>
      <c r="O378"/>
      <c r="P378"/>
      <c r="Q378"/>
      <c r="R378"/>
      <c r="S378"/>
    </row>
    <row r="379" spans="1:19" ht="12.75">
      <c r="A379" s="31"/>
      <c r="B379" s="31"/>
      <c r="C379" s="31"/>
      <c r="D379" s="81"/>
      <c r="E379" s="76"/>
      <c r="F379" s="76"/>
      <c r="G379" s="76"/>
      <c r="L379"/>
      <c r="M379"/>
      <c r="N379"/>
      <c r="O379"/>
      <c r="P379"/>
      <c r="Q379"/>
      <c r="R379"/>
      <c r="S379"/>
    </row>
    <row r="380" spans="1:11" s="84" customFormat="1" ht="12.75">
      <c r="A380" s="93"/>
      <c r="B380" s="81"/>
      <c r="C380" s="81"/>
      <c r="D380" s="87"/>
      <c r="E380" s="88"/>
      <c r="F380" s="88"/>
      <c r="G380" s="88"/>
      <c r="H380" s="31"/>
      <c r="I380" s="36"/>
      <c r="J380" s="31"/>
      <c r="K380" s="31"/>
    </row>
    <row r="381" spans="1:19" ht="12.75">
      <c r="A381" s="92"/>
      <c r="B381"/>
      <c r="C381"/>
      <c r="D381"/>
      <c r="E381" s="80"/>
      <c r="F381" s="80"/>
      <c r="G381" s="80"/>
      <c r="L381"/>
      <c r="M381"/>
      <c r="N381"/>
      <c r="O381"/>
      <c r="P381"/>
      <c r="Q381"/>
      <c r="R381"/>
      <c r="S381"/>
    </row>
    <row r="382" spans="1:19" ht="12.75">
      <c r="A382" s="92"/>
      <c r="B382"/>
      <c r="C382"/>
      <c r="D382"/>
      <c r="E382" s="80"/>
      <c r="F382" s="80"/>
      <c r="G382" s="80"/>
      <c r="L382"/>
      <c r="M382"/>
      <c r="N382"/>
      <c r="O382"/>
      <c r="P382"/>
      <c r="Q382"/>
      <c r="R382"/>
      <c r="S382"/>
    </row>
    <row r="383" spans="1:19" ht="12.75">
      <c r="A383" s="92"/>
      <c r="B383"/>
      <c r="C383"/>
      <c r="D383"/>
      <c r="E383" s="85"/>
      <c r="F383" s="85"/>
      <c r="G383" s="85"/>
      <c r="L383"/>
      <c r="M383"/>
      <c r="N383"/>
      <c r="O383"/>
      <c r="P383"/>
      <c r="Q383"/>
      <c r="R383"/>
      <c r="S383"/>
    </row>
    <row r="384" spans="1:19" ht="12.75">
      <c r="A384" s="92"/>
      <c r="B384"/>
      <c r="C384"/>
      <c r="D384"/>
      <c r="E384" s="80"/>
      <c r="F384" s="80"/>
      <c r="G384" s="80"/>
      <c r="L384"/>
      <c r="M384"/>
      <c r="N384"/>
      <c r="O384"/>
      <c r="P384"/>
      <c r="Q384"/>
      <c r="R384"/>
      <c r="S384"/>
    </row>
    <row r="385" spans="1:19" ht="12.75">
      <c r="A385" s="91"/>
      <c r="B385" s="81"/>
      <c r="C385" s="81"/>
      <c r="D385" s="81"/>
      <c r="E385" s="20"/>
      <c r="F385" s="20"/>
      <c r="G385" s="20"/>
      <c r="L385"/>
      <c r="M385"/>
      <c r="N385"/>
      <c r="O385"/>
      <c r="P385"/>
      <c r="Q385"/>
      <c r="R385"/>
      <c r="S385"/>
    </row>
    <row r="386" spans="1:11" s="84" customFormat="1" ht="12.75">
      <c r="A386" s="91"/>
      <c r="B386" s="81"/>
      <c r="C386" s="81"/>
      <c r="D386" s="87"/>
      <c r="E386" s="88"/>
      <c r="F386" s="88"/>
      <c r="G386" s="88"/>
      <c r="H386" s="31"/>
      <c r="I386" s="36"/>
      <c r="J386" s="31"/>
      <c r="K386" s="31"/>
    </row>
    <row r="387" spans="1:19" ht="12.75">
      <c r="A387" s="92"/>
      <c r="B387"/>
      <c r="C387"/>
      <c r="D387"/>
      <c r="E387" s="80"/>
      <c r="F387" s="80"/>
      <c r="G387" s="80"/>
      <c r="L387"/>
      <c r="M387"/>
      <c r="N387"/>
      <c r="O387"/>
      <c r="P387"/>
      <c r="Q387"/>
      <c r="R387"/>
      <c r="S387"/>
    </row>
    <row r="388" spans="1:19" ht="12.75">
      <c r="A388" s="92"/>
      <c r="B388"/>
      <c r="C388"/>
      <c r="D388"/>
      <c r="E388" s="80"/>
      <c r="F388" s="80"/>
      <c r="G388" s="80"/>
      <c r="L388"/>
      <c r="M388"/>
      <c r="N388"/>
      <c r="O388"/>
      <c r="P388"/>
      <c r="Q388"/>
      <c r="R388"/>
      <c r="S388"/>
    </row>
    <row r="389" spans="1:19" ht="12.75">
      <c r="A389" s="92"/>
      <c r="B389"/>
      <c r="C389"/>
      <c r="D389"/>
      <c r="E389" s="85"/>
      <c r="F389" s="85"/>
      <c r="G389" s="85"/>
      <c r="L389"/>
      <c r="M389"/>
      <c r="N389"/>
      <c r="O389"/>
      <c r="P389"/>
      <c r="Q389"/>
      <c r="R389"/>
      <c r="S389"/>
    </row>
    <row r="390" spans="1:19" ht="12.75">
      <c r="A390" s="92"/>
      <c r="B390"/>
      <c r="C390"/>
      <c r="D390"/>
      <c r="E390" s="80"/>
      <c r="F390" s="80"/>
      <c r="G390" s="80"/>
      <c r="L390"/>
      <c r="M390"/>
      <c r="N390"/>
      <c r="O390"/>
      <c r="P390"/>
      <c r="Q390"/>
      <c r="R390"/>
      <c r="S390"/>
    </row>
    <row r="391" spans="1:11" s="84" customFormat="1" ht="12.75">
      <c r="A391" s="91"/>
      <c r="B391" s="81"/>
      <c r="C391" s="81"/>
      <c r="D391" s="81"/>
      <c r="E391" s="20"/>
      <c r="F391" s="20"/>
      <c r="G391" s="20"/>
      <c r="H391" s="31"/>
      <c r="I391" s="36"/>
      <c r="J391" s="31"/>
      <c r="K391" s="31"/>
    </row>
    <row r="392" spans="1:11" s="84" customFormat="1" ht="12.75">
      <c r="A392" s="92"/>
      <c r="B392"/>
      <c r="C392"/>
      <c r="D392" s="81"/>
      <c r="E392" s="20"/>
      <c r="F392" s="20"/>
      <c r="G392" s="20"/>
      <c r="H392" s="31"/>
      <c r="I392" s="36"/>
      <c r="J392" s="31"/>
      <c r="K392" s="31"/>
    </row>
    <row r="393" spans="1:19" ht="12.75">
      <c r="A393" s="92"/>
      <c r="B393" s="38"/>
      <c r="C393" s="38"/>
      <c r="D393" s="38"/>
      <c r="E393" s="80"/>
      <c r="F393" s="80"/>
      <c r="G393" s="80"/>
      <c r="L393"/>
      <c r="M393"/>
      <c r="N393"/>
      <c r="O393"/>
      <c r="P393"/>
      <c r="Q393"/>
      <c r="R393"/>
      <c r="S393"/>
    </row>
    <row r="394" spans="1:19" ht="12.75">
      <c r="A394" s="92"/>
      <c r="B394" s="38"/>
      <c r="C394" s="38"/>
      <c r="D394" s="38"/>
      <c r="E394" s="85"/>
      <c r="F394" s="85"/>
      <c r="G394" s="85"/>
      <c r="L394"/>
      <c r="M394"/>
      <c r="N394"/>
      <c r="O394"/>
      <c r="P394"/>
      <c r="Q394"/>
      <c r="R394"/>
      <c r="S394"/>
    </row>
    <row r="395" spans="1:19" ht="12.75">
      <c r="A395" s="92"/>
      <c r="B395" s="38"/>
      <c r="C395"/>
      <c r="D395"/>
      <c r="E395" s="85"/>
      <c r="F395" s="85"/>
      <c r="G395" s="85"/>
      <c r="L395"/>
      <c r="M395"/>
      <c r="N395"/>
      <c r="O395"/>
      <c r="P395"/>
      <c r="Q395"/>
      <c r="R395"/>
      <c r="S395"/>
    </row>
    <row r="396" spans="1:19" ht="12.75">
      <c r="A396" s="92"/>
      <c r="B396" s="38"/>
      <c r="C396" s="38"/>
      <c r="D396"/>
      <c r="E396" s="80"/>
      <c r="F396" s="80"/>
      <c r="G396" s="80"/>
      <c r="L396"/>
      <c r="M396"/>
      <c r="N396"/>
      <c r="O396"/>
      <c r="P396"/>
      <c r="Q396"/>
      <c r="R396"/>
      <c r="S396"/>
    </row>
    <row r="397" spans="1:19" ht="12.75">
      <c r="A397" s="92"/>
      <c r="B397"/>
      <c r="C397"/>
      <c r="D397" s="81"/>
      <c r="E397" s="20"/>
      <c r="F397" s="20"/>
      <c r="G397" s="20"/>
      <c r="L397"/>
      <c r="M397"/>
      <c r="N397"/>
      <c r="O397"/>
      <c r="P397"/>
      <c r="Q397"/>
      <c r="R397"/>
      <c r="S397"/>
    </row>
    <row r="398" spans="1:11" s="84" customFormat="1" ht="12.75">
      <c r="A398" s="91"/>
      <c r="B398" s="81"/>
      <c r="C398" s="81"/>
      <c r="D398" s="89"/>
      <c r="E398" s="20"/>
      <c r="F398" s="20"/>
      <c r="G398" s="20"/>
      <c r="H398" s="31"/>
      <c r="I398" s="36"/>
      <c r="J398" s="31"/>
      <c r="K398" s="31"/>
    </row>
    <row r="399" spans="1:11" s="84" customFormat="1" ht="12.75">
      <c r="A399" s="92"/>
      <c r="B399"/>
      <c r="C399"/>
      <c r="D399"/>
      <c r="E399" s="86"/>
      <c r="F399" s="86"/>
      <c r="G399" s="86"/>
      <c r="H399" s="31"/>
      <c r="I399" s="36"/>
      <c r="J399" s="31"/>
      <c r="K399" s="31"/>
    </row>
    <row r="400" spans="1:19" ht="12.75">
      <c r="A400" s="92"/>
      <c r="B400"/>
      <c r="C400"/>
      <c r="D400"/>
      <c r="E400" s="86"/>
      <c r="F400" s="86"/>
      <c r="G400" s="86"/>
      <c r="L400"/>
      <c r="M400"/>
      <c r="N400"/>
      <c r="O400"/>
      <c r="P400"/>
      <c r="Q400"/>
      <c r="R400"/>
      <c r="S400"/>
    </row>
    <row r="401" spans="1:19" ht="12.75">
      <c r="A401" s="92"/>
      <c r="B401"/>
      <c r="C401"/>
      <c r="D401"/>
      <c r="E401" s="90"/>
      <c r="F401" s="90"/>
      <c r="G401" s="90"/>
      <c r="L401"/>
      <c r="M401"/>
      <c r="N401"/>
      <c r="O401"/>
      <c r="P401"/>
      <c r="Q401"/>
      <c r="R401"/>
      <c r="S401"/>
    </row>
    <row r="402" spans="1:19" ht="12.75">
      <c r="A402" s="92"/>
      <c r="B402"/>
      <c r="C402"/>
      <c r="D402"/>
      <c r="E402" s="86"/>
      <c r="F402" s="86"/>
      <c r="G402" s="86"/>
      <c r="L402"/>
      <c r="M402"/>
      <c r="N402"/>
      <c r="O402"/>
      <c r="P402"/>
      <c r="Q402"/>
      <c r="R402"/>
      <c r="S402"/>
    </row>
    <row r="403" spans="1:11" s="84" customFormat="1" ht="12.75">
      <c r="A403" s="92"/>
      <c r="B403"/>
      <c r="C403"/>
      <c r="D403" s="81"/>
      <c r="E403"/>
      <c r="F403"/>
      <c r="G403"/>
      <c r="H403" s="31"/>
      <c r="I403" s="36"/>
      <c r="J403" s="31"/>
      <c r="K403" s="31"/>
    </row>
    <row r="404" spans="1:19" ht="12.75">
      <c r="A404" s="8"/>
      <c r="B404" s="8"/>
      <c r="C404" s="8"/>
      <c r="D404" s="8"/>
      <c r="E404" s="13"/>
      <c r="F404" s="13"/>
      <c r="G404" s="13"/>
      <c r="L404"/>
      <c r="M404"/>
      <c r="N404"/>
      <c r="O404"/>
      <c r="P404"/>
      <c r="Q404"/>
      <c r="R404"/>
      <c r="S404"/>
    </row>
    <row r="405" spans="1:19" ht="12.75">
      <c r="A405" s="8"/>
      <c r="B405" s="8"/>
      <c r="C405" s="8"/>
      <c r="D405" s="8"/>
      <c r="E405" s="13"/>
      <c r="F405" s="13"/>
      <c r="G405" s="13"/>
      <c r="L405"/>
      <c r="M405"/>
      <c r="N405"/>
      <c r="O405"/>
      <c r="P405"/>
      <c r="Q405"/>
      <c r="R405"/>
      <c r="S405"/>
    </row>
    <row r="406" spans="1:19" ht="12.75">
      <c r="A406" s="8"/>
      <c r="B406" s="8"/>
      <c r="C406" s="8"/>
      <c r="D406" s="8"/>
      <c r="E406" s="13"/>
      <c r="F406" s="13"/>
      <c r="G406" s="13"/>
      <c r="L406"/>
      <c r="M406"/>
      <c r="N406"/>
      <c r="O406"/>
      <c r="P406"/>
      <c r="Q406"/>
      <c r="R406"/>
      <c r="S406"/>
    </row>
    <row r="407" spans="1:19" ht="12.75">
      <c r="A407" s="8"/>
      <c r="B407" s="8"/>
      <c r="C407" s="8"/>
      <c r="D407" s="8"/>
      <c r="E407" s="13"/>
      <c r="F407" s="13"/>
      <c r="G407" s="13"/>
      <c r="L407"/>
      <c r="M407"/>
      <c r="N407"/>
      <c r="O407"/>
      <c r="P407"/>
      <c r="Q407"/>
      <c r="R407"/>
      <c r="S407"/>
    </row>
  </sheetData>
  <sheetProtection selectLockedCells="1" selectUnlockedCells="1"/>
  <printOptions horizontalCentered="1"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r:id="rId1"/>
  <rowBreaks count="4" manualBreakCount="4">
    <brk id="60" max="6" man="1"/>
    <brk id="119" max="6" man="1"/>
    <brk id="173" max="6" man="1"/>
    <brk id="2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Kardhordó Martina, Ing.</cp:lastModifiedBy>
  <cp:lastPrinted>2023-08-07T07:42:51Z</cp:lastPrinted>
  <dcterms:created xsi:type="dcterms:W3CDTF">2013-10-25T06:34:10Z</dcterms:created>
  <dcterms:modified xsi:type="dcterms:W3CDTF">2023-08-07T07:43:01Z</dcterms:modified>
  <cp:category/>
  <cp:version/>
  <cp:contentType/>
  <cp:contentStatus/>
</cp:coreProperties>
</file>