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00" windowWidth="16380" windowHeight="2490" activeTab="0"/>
  </bookViews>
  <sheets>
    <sheet name="Príjmy" sheetId="1" r:id="rId1"/>
    <sheet name="Výdavky" sheetId="2" r:id="rId2"/>
  </sheets>
  <definedNames>
    <definedName name="_xlnm.Print_Titles" localSheetId="1">'Výdavky'!$4:$5</definedName>
    <definedName name="_xlnm.Print_Area" localSheetId="0">'Príjmy'!$A$1:$I$181</definedName>
    <definedName name="_xlnm.Print_Area" localSheetId="1">'Výdavky'!$A$1:$K$678</definedName>
  </definedNames>
  <calcPr fullCalcOnLoad="1"/>
</workbook>
</file>

<file path=xl/sharedStrings.xml><?xml version="1.0" encoding="utf-8"?>
<sst xmlns="http://schemas.openxmlformats.org/spreadsheetml/2006/main" count="1581" uniqueCount="495">
  <si>
    <t>Názov</t>
  </si>
  <si>
    <t>Daň z príjmov fyzických osôb</t>
  </si>
  <si>
    <t>Správne poplatky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</si>
  <si>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</si>
  <si>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</si>
  <si>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</si>
  <si>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</si>
  <si>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</si>
  <si>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</si>
  <si>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</si>
  <si>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</si>
  <si>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</si>
  <si>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</si>
  <si>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</si>
  <si>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</si>
  <si>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</si>
  <si>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Rozp.</t>
  </si>
  <si>
    <t>S p o l u</t>
  </si>
  <si>
    <t>Dávky v hmotnej núdzi</t>
  </si>
  <si>
    <t>Vlastné príjmy CVČ</t>
  </si>
  <si>
    <t>Pokuty</t>
  </si>
  <si>
    <t>Skutočnosť</t>
  </si>
  <si>
    <t>Dotácia - register adries</t>
  </si>
  <si>
    <t>Spolu</t>
  </si>
  <si>
    <t>Dotácia od iných obcí pre SSÚ</t>
  </si>
  <si>
    <t>Príjem z podnikania</t>
  </si>
  <si>
    <t>Príjem za separáciu odpadu</t>
  </si>
  <si>
    <t>Kreditné úroky</t>
  </si>
  <si>
    <t>Schv.rozp.</t>
  </si>
  <si>
    <t>Očak.sk.</t>
  </si>
  <si>
    <t>pol.</t>
  </si>
  <si>
    <t xml:space="preserve">Poplatok za komunálne odpady </t>
  </si>
  <si>
    <t>Predaj výrobkov, sl. a ostatný príjem</t>
  </si>
  <si>
    <t>Príjem z predaja pozemkov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</si>
  <si>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</si>
  <si>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</si>
  <si>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</si>
  <si>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</si>
  <si>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</si>
  <si>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</si>
  <si>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Granty, sponzorské - hasiči a ost.</t>
  </si>
  <si>
    <t>Dot. - modernizácia učební</t>
  </si>
  <si>
    <t>Dot.-projekt: Wifi pre Hurbanovo</t>
  </si>
  <si>
    <t>Prevod št. prostr. z min. roka</t>
  </si>
  <si>
    <t>Prevod prostr. z rezervného fondu</t>
  </si>
  <si>
    <t>Predaj výrobkov, služieb.-odd. kultúry</t>
  </si>
  <si>
    <t>Dotácia - staveb. činnosť - SSÚ</t>
  </si>
  <si>
    <t>Dotácia - voľby</t>
  </si>
  <si>
    <t>Dotácia z NSK - účelová</t>
  </si>
  <si>
    <t>Dotácia - ďalšie účel. dotácia</t>
  </si>
  <si>
    <t>Št. dot. na stravovanie</t>
  </si>
  <si>
    <t>Dotácia na podporu zamestn.-50j</t>
  </si>
  <si>
    <t xml:space="preserve">Dobropisy, vratky                                     </t>
  </si>
  <si>
    <t>Investičná dotácia pre ZŠ</t>
  </si>
  <si>
    <t>Dot.-investičné dotácie z NSK</t>
  </si>
  <si>
    <t>Ihrisko/Cultplay - inv. Dotácia</t>
  </si>
  <si>
    <t>Dotácia neinv. - projekt ihrisko Cultplay</t>
  </si>
  <si>
    <t>Schv. rozp.</t>
  </si>
  <si>
    <t>Očak. sk.</t>
  </si>
  <si>
    <t>Základná škola s materskou školou Á. Fesztyho s VJM, Hurbanovo</t>
  </si>
  <si>
    <t>Základná umelecká škola, Komárňanská 116, Hurbanovo</t>
  </si>
  <si>
    <t>Materská škola Hurbanovo, Nový diel č. 50, Hurbanovo</t>
  </si>
  <si>
    <t>Zariadenie  pre  seniorov - Smaragd, Hurbanovo</t>
  </si>
  <si>
    <t>Bežné príjmy mesta bez rozpočtových organizácií</t>
  </si>
  <si>
    <t>Bežné príjmy</t>
  </si>
  <si>
    <t>Vlastné príjmy</t>
  </si>
  <si>
    <t>Vlastné príjmy - nájomné, za prebyt maj., dobropisy...</t>
  </si>
  <si>
    <t>Poplatok za ŠKD</t>
  </si>
  <si>
    <t>Režijné náklady ŠJ</t>
  </si>
  <si>
    <t>Z vratiek ZP</t>
  </si>
  <si>
    <t>Dotácia na olympiády</t>
  </si>
  <si>
    <t>Dotácia z ÚPSVaR</t>
  </si>
  <si>
    <t>Projekty</t>
  </si>
  <si>
    <t>Vlasný pr. školy (nájomné, zber papiera)</t>
  </si>
  <si>
    <t>Poplatok za MŠ</t>
  </si>
  <si>
    <t>Príspevok zamestnávateľa na stravu</t>
  </si>
  <si>
    <t>Stravovanie, vl.príjem</t>
  </si>
  <si>
    <t>ZŠ - dobropisy za energiu, ostatné príjmy</t>
  </si>
  <si>
    <t>ŠJ - dobropisy za energiu</t>
  </si>
  <si>
    <t>ZŠ - vratky zo zdrav.poistenia</t>
  </si>
  <si>
    <t>Projekty, granty</t>
  </si>
  <si>
    <t>Spolu vlastné príjmy</t>
  </si>
  <si>
    <t>Školné</t>
  </si>
  <si>
    <t>Úroky</t>
  </si>
  <si>
    <t>Získané granty</t>
  </si>
  <si>
    <t>Dobropisy</t>
  </si>
  <si>
    <t>Školné a stravné</t>
  </si>
  <si>
    <t>Získaná dotácia ÚPSVaR</t>
  </si>
  <si>
    <t>Z prenajatých strojov</t>
  </si>
  <si>
    <t>Platby od obyvateľov</t>
  </si>
  <si>
    <t>Bežné príjmy - mesto</t>
  </si>
  <si>
    <t>Bež. príjmy rozp. organizácie</t>
  </si>
  <si>
    <t>Kapitálové príjmy mesta bez rozpočtových organizácií</t>
  </si>
  <si>
    <t>Príjmové finančné operácie mesta bez rozpočtových organizácií</t>
  </si>
  <si>
    <t>ZŠsMŠ ÁF - zostatok z min. rokov ŠJ</t>
  </si>
  <si>
    <t>MŠ - zostatok z minulých rokov ŠJ</t>
  </si>
  <si>
    <t>ZŠ - prostriedky z min. roka</t>
  </si>
  <si>
    <t>Kapitálové príjmy mesta</t>
  </si>
  <si>
    <t>Príjmové finančné operácie - rozpočtové organizácie</t>
  </si>
  <si>
    <t>Príjmové finančné operácie - mesto</t>
  </si>
  <si>
    <t>Príjmové FO - rozp. organizácie</t>
  </si>
  <si>
    <t>Sumarizácia príjmov mesta</t>
  </si>
  <si>
    <t>Celkové príjmy mesta</t>
  </si>
  <si>
    <t>Vlastné príjmy - ŠJ</t>
  </si>
  <si>
    <t>P r í j m y v členení na bežné, kapitálové a finančné operácie</t>
  </si>
  <si>
    <t>Daň z nehnuteľností</t>
  </si>
  <si>
    <t>Ostatné miestne dane</t>
  </si>
  <si>
    <t>Príjem z prenájmu</t>
  </si>
  <si>
    <t>Základná škola Nám. Konkolyho-Thege č. 2, Hurbanovo</t>
  </si>
  <si>
    <t>2019</t>
  </si>
  <si>
    <t>2020</t>
  </si>
  <si>
    <t>Ďalšie dotácie na projekty</t>
  </si>
  <si>
    <t>Inv. dotácia na rekonštr. štadióna</t>
  </si>
  <si>
    <t>Príjem úverov</t>
  </si>
  <si>
    <t xml:space="preserve">Sumarizácia bežných príjmov </t>
  </si>
  <si>
    <t>Sumarizácia kapitálových príjmov</t>
  </si>
  <si>
    <t xml:space="preserve">Sumarizácia príjmových finančných operácií </t>
  </si>
  <si>
    <t>Z vratiek zo ZP, dotácie</t>
  </si>
  <si>
    <t>Bežné výdavky mesta bez rozpočtových organizácií</t>
  </si>
  <si>
    <t>údaje v EUR</t>
  </si>
  <si>
    <t>Č. progr.</t>
  </si>
  <si>
    <t>Funkč.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</si>
  <si>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</si>
  <si>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</si>
  <si>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</si>
  <si>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</si>
  <si>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</si>
  <si>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</si>
  <si>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</si>
  <si>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</si>
  <si>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01.1.1.</t>
  </si>
  <si>
    <t>Reprezentačné vádavky</t>
  </si>
  <si>
    <t>1.1.2.</t>
  </si>
  <si>
    <t>Zasadnutie orgánov mesta</t>
  </si>
  <si>
    <t>Odvody do fondov</t>
  </si>
  <si>
    <t>Odmeny poslancom, čl. komisií</t>
  </si>
  <si>
    <t>Digitálne zastupiteľstvo,ost.výd.</t>
  </si>
  <si>
    <t>1.3.</t>
  </si>
  <si>
    <t>Kontrolná činnosť</t>
  </si>
  <si>
    <t xml:space="preserve">Mzdové prostriedky </t>
  </si>
  <si>
    <t>Tovary a služby</t>
  </si>
  <si>
    <t>Členský príspevok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</si>
  <si>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</si>
  <si>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</si>
  <si>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</si>
  <si>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</si>
  <si>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</si>
  <si>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</si>
  <si>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</si>
  <si>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</si>
  <si>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</si>
  <si>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</si>
  <si>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</si>
  <si>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</si>
  <si>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</si>
  <si>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</si>
  <si>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</si>
  <si>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</si>
  <si>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Propagácia,  web.stránka mesta</t>
  </si>
  <si>
    <t>2.1.2.</t>
  </si>
  <si>
    <t>Vydanie publ.o meste a iné propag.materiály</t>
  </si>
  <si>
    <t>06.2.0.</t>
  </si>
  <si>
    <t>Vydanie publikácií a propag. mat.</t>
  </si>
  <si>
    <t>2.1.3.</t>
  </si>
  <si>
    <t>Vydáv. mestských novín a propagačných mat.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</si>
  <si>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</si>
  <si>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</si>
  <si>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</si>
  <si>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</si>
  <si>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</si>
  <si>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</si>
  <si>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</si>
  <si>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</si>
  <si>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</si>
  <si>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</si>
  <si>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</si>
  <si>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</si>
  <si>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Geodetické práce a iné služby</t>
  </si>
  <si>
    <t>3.4.</t>
  </si>
  <si>
    <t>Údržba budov-nebyt. pr.</t>
  </si>
  <si>
    <t>3.6.</t>
  </si>
  <si>
    <t>Príprava projektov</t>
  </si>
  <si>
    <t>Prípr. projektov - neinv. výd.</t>
  </si>
  <si>
    <t>3.7.</t>
  </si>
  <si>
    <t>Zabezpečenie  volieb</t>
  </si>
  <si>
    <t>01.6.0.</t>
  </si>
  <si>
    <t>Odmeny pomoc.prac.silám</t>
  </si>
  <si>
    <t>4.</t>
  </si>
  <si>
    <t>Služby občanom</t>
  </si>
  <si>
    <t>4.1.</t>
  </si>
  <si>
    <t>Matričný úrad</t>
  </si>
  <si>
    <t>01.3.3.</t>
  </si>
  <si>
    <t>Nemocenské dávky</t>
  </si>
  <si>
    <t>4.2.</t>
  </si>
  <si>
    <t>Klientske centrum</t>
  </si>
  <si>
    <t>4.2.2.</t>
  </si>
  <si>
    <t>Register adries - št. dotácia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</si>
  <si>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</si>
  <si>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</si>
  <si>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</si>
  <si>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</si>
  <si>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</si>
  <si>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</si>
  <si>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KTV - príprava programov</t>
  </si>
  <si>
    <t>4.3.2.</t>
  </si>
  <si>
    <t>Mestský rozhlas</t>
  </si>
  <si>
    <t>Údržba mestského rozhlasu</t>
  </si>
  <si>
    <t>4.4.</t>
  </si>
  <si>
    <t>Stavebný úrad</t>
  </si>
  <si>
    <t>04.4.3.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</si>
  <si>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</si>
  <si>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</si>
  <si>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</si>
  <si>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</si>
  <si>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</si>
  <si>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</si>
  <si>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</si>
  <si>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</si>
  <si>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</si>
  <si>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</si>
  <si>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>Nemocenské dávky, odchodné</t>
  </si>
  <si>
    <t>5.2.</t>
  </si>
  <si>
    <t>Požiarna ochrana</t>
  </si>
  <si>
    <t>03.2.0.</t>
  </si>
  <si>
    <t>5.3.</t>
  </si>
  <si>
    <t>Občianska poriadková služba - projekt</t>
  </si>
  <si>
    <t>5.4.</t>
  </si>
  <si>
    <t>Obsl.kamer.syst.-chr.dielňa</t>
  </si>
  <si>
    <t>Internet. prístup</t>
  </si>
  <si>
    <t>6.</t>
  </si>
  <si>
    <t>Odpadové hospodárstvo</t>
  </si>
  <si>
    <t>6.1.</t>
  </si>
  <si>
    <t>Nakladanie s TKO</t>
  </si>
  <si>
    <t>05.1.0.</t>
  </si>
  <si>
    <t>6.2.</t>
  </si>
  <si>
    <t>Separácia odpadu</t>
  </si>
  <si>
    <t>7.</t>
  </si>
  <si>
    <t>Komunikácie</t>
  </si>
  <si>
    <t>7.1.</t>
  </si>
  <si>
    <t>Oprava miestnych komun.</t>
  </si>
  <si>
    <t>04.5.1.</t>
  </si>
  <si>
    <t>8.</t>
  </si>
  <si>
    <t xml:space="preserve">Doprava                 </t>
  </si>
  <si>
    <t>8.1.</t>
  </si>
  <si>
    <t>Prímestská doprava</t>
  </si>
  <si>
    <t xml:space="preserve">Všeobecné služby </t>
  </si>
  <si>
    <t>9.</t>
  </si>
  <si>
    <t xml:space="preserve">Vzdelávanie             </t>
  </si>
  <si>
    <t>9.4.3.</t>
  </si>
  <si>
    <t>Centrum voľného času</t>
  </si>
  <si>
    <t>09.5.0.</t>
  </si>
  <si>
    <t>PN, odchodné</t>
  </si>
  <si>
    <t>9.5.4.</t>
  </si>
  <si>
    <t>Šk. strav. v špec. ZŠ</t>
  </si>
  <si>
    <t>09.6.0.1</t>
  </si>
  <si>
    <t>Príspevok mesta</t>
  </si>
  <si>
    <t>9.6.</t>
  </si>
  <si>
    <t>Spoločný šk. úrad</t>
  </si>
  <si>
    <t xml:space="preserve">9.7. </t>
  </si>
  <si>
    <t>Ost. šk. zariadenia</t>
  </si>
  <si>
    <t>09.1.2.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</si>
  <si>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</si>
  <si>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</si>
  <si>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</si>
  <si>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</si>
  <si>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</si>
  <si>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</si>
  <si>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</si>
  <si>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MŠK prevádzka</t>
  </si>
  <si>
    <t>11.</t>
  </si>
  <si>
    <t xml:space="preserve">Kultúra          </t>
  </si>
  <si>
    <t>11.1.</t>
  </si>
  <si>
    <t>Mestské kultúrne akcie</t>
  </si>
  <si>
    <t>08.2.0.</t>
  </si>
  <si>
    <t>Kultúrne podujatia mesta</t>
  </si>
  <si>
    <t>11.2.</t>
  </si>
  <si>
    <t>Kultúrna činnosť</t>
  </si>
  <si>
    <t>11.3.</t>
  </si>
  <si>
    <t>Kronika mesta</t>
  </si>
  <si>
    <t>Odmena pre kronikára</t>
  </si>
  <si>
    <t>11.4.</t>
  </si>
  <si>
    <t>Ost. aktivity v obl. kultúry</t>
  </si>
  <si>
    <t>Bežné trasfery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</si>
  <si>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</si>
  <si>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</si>
  <si>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</si>
  <si>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</si>
  <si>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</si>
  <si>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</si>
  <si>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</si>
  <si>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</si>
  <si>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</si>
  <si>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>Nemoc. dávky, odchodné</t>
  </si>
  <si>
    <t>12.2.</t>
  </si>
  <si>
    <t>Aktivačná činnosť a MOS</t>
  </si>
  <si>
    <t>Odchodné</t>
  </si>
  <si>
    <t>12.3.</t>
  </si>
  <si>
    <t>Verejné osvetlenie</t>
  </si>
  <si>
    <t>06.4.0.</t>
  </si>
  <si>
    <t>12.4.</t>
  </si>
  <si>
    <t>Vodné hospodárstvo</t>
  </si>
  <si>
    <t>04.2.1.</t>
  </si>
  <si>
    <t>12.4.3.</t>
  </si>
  <si>
    <t>Oprava a obnova - vodné hosp.</t>
  </si>
  <si>
    <t>12.6.</t>
  </si>
  <si>
    <t>Údržba cint. a dom smútku</t>
  </si>
  <si>
    <t>12.7.</t>
  </si>
  <si>
    <t>Splácanie úrokov, úverov</t>
  </si>
  <si>
    <t>01.7.0.</t>
  </si>
  <si>
    <t>Úroky z bankových úverov</t>
  </si>
  <si>
    <t>Úroky z úverov ŠFRB a env.fond</t>
  </si>
  <si>
    <t>12.9.</t>
  </si>
  <si>
    <t>Projekt - Ihrisko</t>
  </si>
  <si>
    <t>12.10.</t>
  </si>
  <si>
    <t>Správa nájomných bytov</t>
  </si>
  <si>
    <t>06.1.0.</t>
  </si>
  <si>
    <t>12.12.</t>
  </si>
  <si>
    <t xml:space="preserve">Podpora miestnej zamestnanosti </t>
  </si>
  <si>
    <t>12.14.</t>
  </si>
  <si>
    <t>Ochrana - COVID 19</t>
  </si>
  <si>
    <t>02.2.0.</t>
  </si>
  <si>
    <t xml:space="preserve">13. </t>
  </si>
  <si>
    <t>Sociálna oblasť</t>
  </si>
  <si>
    <t>13.1.</t>
  </si>
  <si>
    <t>Opatrovateľská služba</t>
  </si>
  <si>
    <t>10.1.2.</t>
  </si>
  <si>
    <t>Zabezp. opatr. služby</t>
  </si>
  <si>
    <t>13.2.</t>
  </si>
  <si>
    <t xml:space="preserve">Spoločné stravovanie </t>
  </si>
  <si>
    <t>13.3.</t>
  </si>
  <si>
    <t>Kluby dôchodcov</t>
  </si>
  <si>
    <t>13.4.</t>
  </si>
  <si>
    <t>Sociálna pomoc deťom</t>
  </si>
  <si>
    <t>10.7.0.</t>
  </si>
  <si>
    <t>Vrátenie nepoužiteľnej dotácie</t>
  </si>
  <si>
    <t>Použitie dot. - stravovanie</t>
  </si>
  <si>
    <t>13.5.</t>
  </si>
  <si>
    <t>Zar. pre seniorov a súvisiace služby</t>
  </si>
  <si>
    <t>10.2.0.</t>
  </si>
  <si>
    <t>13.6.</t>
  </si>
  <si>
    <t>13.7.</t>
  </si>
  <si>
    <t>Terénna sociálna práca - projekt</t>
  </si>
  <si>
    <t>10.4.0.</t>
  </si>
  <si>
    <t>13.8.</t>
  </si>
  <si>
    <t>Realizácia komunitného plánu</t>
  </si>
  <si>
    <t xml:space="preserve">14. </t>
  </si>
  <si>
    <t>Administratíva</t>
  </si>
  <si>
    <t>14.1.</t>
  </si>
  <si>
    <t>Verejná správa</t>
  </si>
  <si>
    <t>Transfery pre inú obec</t>
  </si>
  <si>
    <t>Použitie rodinných prídavkov, soc. dávky</t>
  </si>
  <si>
    <t>Nemoc. dávky, odchodné, odstupné</t>
  </si>
  <si>
    <t>14.3.</t>
  </si>
  <si>
    <t>Poplatky za vedenie účtov</t>
  </si>
  <si>
    <t xml:space="preserve">15. </t>
  </si>
  <si>
    <t xml:space="preserve">Podnikateľská činnosť </t>
  </si>
  <si>
    <t>15.1.</t>
  </si>
  <si>
    <t>Podnikateľská činnosť mesta</t>
  </si>
  <si>
    <t>Výdavky spolu</t>
  </si>
  <si>
    <t>Bežné výdavky</t>
  </si>
  <si>
    <t>9.2.1.</t>
  </si>
  <si>
    <t>ZŠ - ročník 1-4</t>
  </si>
  <si>
    <t>09.1.2.1</t>
  </si>
  <si>
    <t>Mzdové prostriedky</t>
  </si>
  <si>
    <t>Náhrada príjmu pri PN a odchodné</t>
  </si>
  <si>
    <t>ZŠ - ročník 5-9</t>
  </si>
  <si>
    <t>09.2.1.1</t>
  </si>
  <si>
    <t>S p o l u ZŠ</t>
  </si>
  <si>
    <t>9.4.1.</t>
  </si>
  <si>
    <t>Školský klub</t>
  </si>
  <si>
    <t>09.6.0.8</t>
  </si>
  <si>
    <t>Náhr.príjmu pri PN, odchodné</t>
  </si>
  <si>
    <t>S p o l u ŠK</t>
  </si>
  <si>
    <t>9.5.1.</t>
  </si>
  <si>
    <t xml:space="preserve">Školské stravovanie 1-4 </t>
  </si>
  <si>
    <t>09.6.0.2</t>
  </si>
  <si>
    <t>09.6.0.2.</t>
  </si>
  <si>
    <t>Školské stravovanie 5-9</t>
  </si>
  <si>
    <t>09.6.0.3</t>
  </si>
  <si>
    <t>Náhrada príjmi pri PN</t>
  </si>
  <si>
    <t xml:space="preserve">S p o l u                              </t>
  </si>
  <si>
    <t>S p o l u ŠJ</t>
  </si>
  <si>
    <t>Dotácie pre žiakov</t>
  </si>
  <si>
    <t xml:space="preserve">     - doprava žiakov</t>
  </si>
  <si>
    <t xml:space="preserve">     - dopravné prenesené z minulého roku </t>
  </si>
  <si>
    <t>10.7.0.1</t>
  </si>
  <si>
    <t xml:space="preserve">      - šk. potreby </t>
  </si>
  <si>
    <t>Spolu za celú školu</t>
  </si>
  <si>
    <t>9.2.2.</t>
  </si>
  <si>
    <t>ZŠ Árpáda Fesztyho s VJM 1-4.</t>
  </si>
  <si>
    <t>09.1.2.1.</t>
  </si>
  <si>
    <t xml:space="preserve">S p o l u 1. - 4. </t>
  </si>
  <si>
    <t>ZŠ Árpáda Fesztyho s VJM 5-9.</t>
  </si>
  <si>
    <t>09.2.1.1.</t>
  </si>
  <si>
    <t xml:space="preserve">S p o l u  5. - 9. </t>
  </si>
  <si>
    <t>S p o l u  ZŠ</t>
  </si>
  <si>
    <t>9.2.5.</t>
  </si>
  <si>
    <t>EU projekt - asistent učiteľa</t>
  </si>
  <si>
    <t>9.4.2.</t>
  </si>
  <si>
    <t>09.6.0.8.</t>
  </si>
  <si>
    <t>9.5.2</t>
  </si>
  <si>
    <t>Školské stravovanie MŠ</t>
  </si>
  <si>
    <t>09.6.0.1.</t>
  </si>
  <si>
    <t>Náhrada príjmu pri PN</t>
  </si>
  <si>
    <t>9.5.2.</t>
  </si>
  <si>
    <t>Školské stravovanie 1-4.r.</t>
  </si>
  <si>
    <t>Školské stravovanie 5-9.r.</t>
  </si>
  <si>
    <t>09.6.0.3.</t>
  </si>
  <si>
    <t>9.1.2.</t>
  </si>
  <si>
    <t>Materská škola</t>
  </si>
  <si>
    <t>09.1.1.1.</t>
  </si>
  <si>
    <t xml:space="preserve">     - doprava žiakov-ZŠsMŠÁF</t>
  </si>
  <si>
    <t>1.0.7.0.</t>
  </si>
  <si>
    <t xml:space="preserve">      - šk. potreby - ZŠsMŠÁF</t>
  </si>
  <si>
    <t>9.3.</t>
  </si>
  <si>
    <t>Základná umelecká škola</t>
  </si>
  <si>
    <t>0950</t>
  </si>
  <si>
    <t>Nemocenské</t>
  </si>
  <si>
    <t>9.1.1.</t>
  </si>
  <si>
    <t>09111</t>
  </si>
  <si>
    <t>9.5.3.</t>
  </si>
  <si>
    <t>Školská jedáleň pri MŠ</t>
  </si>
  <si>
    <t>09601</t>
  </si>
  <si>
    <t>Spolu za celú MŠ</t>
  </si>
  <si>
    <t>Na odchodné</t>
  </si>
  <si>
    <t>Na nemocenské dávky</t>
  </si>
  <si>
    <t>Sumarizácia bežných výdavkov mesta</t>
  </si>
  <si>
    <t>Bežné výdavky - mesto</t>
  </si>
  <si>
    <t>Bež. výd. rozp. organizácie</t>
  </si>
  <si>
    <t>Kapitálové výdavky mesta bez rozpočtových organizácií</t>
  </si>
  <si>
    <t>1.2.</t>
  </si>
  <si>
    <t>Plánovacie dokumenty</t>
  </si>
  <si>
    <t>Smerný územný plán - inv.</t>
  </si>
  <si>
    <t>3.5.</t>
  </si>
  <si>
    <t>Odkúpenie nehnuteľností</t>
  </si>
  <si>
    <t>Nákup pozemkov</t>
  </si>
  <si>
    <t>Projektové dokumentácie</t>
  </si>
  <si>
    <t>Nákup - inv. výdavky</t>
  </si>
  <si>
    <t>Rekonštrukcia budovy</t>
  </si>
  <si>
    <t>5.5.</t>
  </si>
  <si>
    <t>Prevencia proti kriminalite - projekt</t>
  </si>
  <si>
    <t>Rozšírenie kamerového syst.</t>
  </si>
  <si>
    <t>Rozšír. MK, rekonštr. chodníka</t>
  </si>
  <si>
    <t>9.1.3.</t>
  </si>
  <si>
    <t>MŠ - realizácia projektu</t>
  </si>
  <si>
    <t>09.1.1.</t>
  </si>
  <si>
    <t>Rekonštrukcia MŠ pri ZŠ</t>
  </si>
  <si>
    <t>9.2.3.</t>
  </si>
  <si>
    <t>Modernizácia učební v ZŠ</t>
  </si>
  <si>
    <t>Projekt-Modernizácia učební</t>
  </si>
  <si>
    <t>10.3.</t>
  </si>
  <si>
    <t xml:space="preserve">Údržba štadióna </t>
  </si>
  <si>
    <t>Rekonštrukčné práce</t>
  </si>
  <si>
    <t>Umelecké dielo</t>
  </si>
  <si>
    <t>Prevádzkové stroje, zariadenia</t>
  </si>
  <si>
    <t>12.4.2.</t>
  </si>
  <si>
    <t>Inv. akcie a súvisiace výd.</t>
  </si>
  <si>
    <t>Osadenie nových vodomerov</t>
  </si>
  <si>
    <t>Rozšír. vodovod.siete mesta</t>
  </si>
  <si>
    <t>12.8.</t>
  </si>
  <si>
    <t>Rozvoj  mesta - inde nedefinovaný</t>
  </si>
  <si>
    <t>Investičny rozvoj</t>
  </si>
  <si>
    <t>Budovanie optickej siete mesta</t>
  </si>
  <si>
    <t>Realizácia inv. projektov</t>
  </si>
  <si>
    <t>Rekonštr. nebyt. priestorov</t>
  </si>
  <si>
    <t>Revitalizácia parku</t>
  </si>
  <si>
    <t>Kapitálový transfér</t>
  </si>
  <si>
    <t xml:space="preserve">Investičné výd. </t>
  </si>
  <si>
    <t>12.13.</t>
  </si>
  <si>
    <t>Projekt: Wifi pre Hurbanovo</t>
  </si>
  <si>
    <t>Projekt Wifi pre mesto</t>
  </si>
  <si>
    <t>Zariadenie pre seniorov</t>
  </si>
  <si>
    <t>Rekonštrukcia ZpS Smaragd</t>
  </si>
  <si>
    <t>Kapitálové výdavky</t>
  </si>
  <si>
    <t>Prevádzkové stroje</t>
  </si>
  <si>
    <t>Modernizácia ŠJ</t>
  </si>
  <si>
    <t>Obstaranie objektov</t>
  </si>
  <si>
    <t>Obstaranie kapitálových výd.</t>
  </si>
  <si>
    <t>Spolu za celé zariadenie</t>
  </si>
  <si>
    <t>Sumarizácia kapitálových výdavkov mesta</t>
  </si>
  <si>
    <t>Kapitálové výdavky - mesto</t>
  </si>
  <si>
    <t>Kapitálové výd. rozp. organizácií</t>
  </si>
  <si>
    <t>Výdavkové finančné operácie</t>
  </si>
  <si>
    <t>Splátky bankových úverov</t>
  </si>
  <si>
    <t>Splátky úverov ŠFRB a env.fond</t>
  </si>
  <si>
    <t>Splátka krátkodobého úveru</t>
  </si>
  <si>
    <t>Sumarizácia výdavkových finančných operácií mesta</t>
  </si>
  <si>
    <t>Sumarizácia výdavkov mesta</t>
  </si>
  <si>
    <t>Celkové výdavky mesta</t>
  </si>
  <si>
    <t>Rozpočet Mesta Hurbanovo na roky 2021, 2022 a 2023</t>
  </si>
  <si>
    <t>Rozpočet</t>
  </si>
  <si>
    <t>2021</t>
  </si>
  <si>
    <t>2022</t>
  </si>
  <si>
    <t>2023</t>
  </si>
  <si>
    <t>Výdavky mesta v členení na bežné, kapitálové a finančné operácie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</si>
</sst>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000\ 00"/>
    <numFmt numFmtId="183" formatCode="0.000"/>
    <numFmt numFmtId="184" formatCode="0.0"/>
    <numFmt numFmtId="185" formatCode="[$-41B]dddd\,\ d\.\ mmmm\ yyyy"/>
    <numFmt numFmtId="186" formatCode="#,##0.0"/>
  </numFmts>
  <fonts count="86">
    <font>
      <sz val="1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b/>
      <sz val="6"/>
      <name val="Times New Roman"/>
      <family val="1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l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b/>
      <sz val="12"/>
      <color indexed="40"/>
      <name val="Arial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sz val="10"/>
      <color indexed="10"/>
      <name val="Arial"/>
      <family val="2"/>
    </font>
    <font>
      <b/>
      <sz val="8"/>
      <color indexed="40"/>
      <name val="Calibri"/>
      <family val="2"/>
    </font>
    <font>
      <sz val="8"/>
      <color indexed="4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  <font>
      <b/>
      <sz val="8"/>
      <color theme="1"/>
      <name val="Calibri"/>
      <family val="2"/>
    </font>
    <font>
      <sz val="8"/>
      <color rgb="FFFF0000"/>
      <name val="Arial"/>
      <family val="2"/>
    </font>
    <font>
      <b/>
      <sz val="12"/>
      <color rgb="FF00B0F0"/>
      <name val="Arial"/>
      <family val="2"/>
    </font>
    <font>
      <b/>
      <sz val="8"/>
      <color rgb="FF00B0F0"/>
      <name val="Arial"/>
      <family val="2"/>
    </font>
    <font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B0F0"/>
      <name val="Calibri"/>
      <family val="2"/>
    </font>
    <font>
      <sz val="8"/>
      <color rgb="FF00B0F0"/>
      <name val="Calibri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 style="thin"/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43" fontId="54" fillId="0" borderId="0" applyFont="0" applyFill="0" applyBorder="0" applyAlignment="0" applyProtection="0"/>
    <xf numFmtId="0" fontId="56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6" borderId="8" applyNumberFormat="0" applyAlignment="0" applyProtection="0"/>
    <xf numFmtId="0" fontId="69" fillId="27" borderId="8" applyNumberFormat="0" applyAlignment="0" applyProtection="0"/>
    <xf numFmtId="0" fontId="70" fillId="27" borderId="9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</cellStyleXfs>
  <cellXfs count="8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3" fillId="0" borderId="0" xfId="33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3" fontId="1" fillId="0" borderId="0" xfId="33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33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33" applyNumberFormat="1" applyFont="1" applyFill="1" applyBorder="1" applyAlignment="1" applyProtection="1">
      <alignment horizontal="right"/>
      <protection/>
    </xf>
    <xf numFmtId="4" fontId="3" fillId="0" borderId="0" xfId="33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174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3" fontId="9" fillId="0" borderId="0" xfId="33" applyNumberFormat="1" applyFont="1" applyFill="1" applyBorder="1" applyAlignment="1" applyProtection="1">
      <alignment horizontal="right"/>
      <protection/>
    </xf>
    <xf numFmtId="4" fontId="7" fillId="0" borderId="0" xfId="33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33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>
      <alignment/>
    </xf>
    <xf numFmtId="4" fontId="73" fillId="0" borderId="0" xfId="0" applyNumberFormat="1" applyFont="1" applyFill="1" applyBorder="1" applyAlignment="1">
      <alignment horizontal="right"/>
    </xf>
    <xf numFmtId="0" fontId="3" fillId="0" borderId="0" xfId="52" applyFont="1" applyFill="1" applyBorder="1">
      <alignment/>
      <protection/>
    </xf>
    <xf numFmtId="0" fontId="1" fillId="0" borderId="0" xfId="52" applyFont="1" applyFill="1" applyBorder="1">
      <alignment/>
      <protection/>
    </xf>
    <xf numFmtId="1" fontId="12" fillId="0" borderId="0" xfId="52" applyNumberFormat="1" applyFont="1" applyFill="1" applyBorder="1">
      <alignment/>
      <protection/>
    </xf>
    <xf numFmtId="0" fontId="12" fillId="0" borderId="0" xfId="52" applyFont="1" applyFill="1" applyBorder="1">
      <alignment/>
      <protection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74" fillId="0" borderId="0" xfId="0" applyNumberFormat="1" applyFont="1" applyFill="1" applyBorder="1" applyAlignment="1">
      <alignment/>
    </xf>
    <xf numFmtId="1" fontId="43" fillId="0" borderId="0" xfId="0" applyNumberFormat="1" applyFont="1" applyFill="1" applyBorder="1" applyAlignment="1">
      <alignment/>
    </xf>
    <xf numFmtId="1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5" fillId="0" borderId="0" xfId="33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center"/>
    </xf>
    <xf numFmtId="1" fontId="76" fillId="0" borderId="0" xfId="0" applyNumberFormat="1" applyFont="1" applyAlignment="1">
      <alignment/>
    </xf>
    <xf numFmtId="1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3" fillId="0" borderId="0" xfId="0" applyFont="1" applyAlignment="1">
      <alignment/>
    </xf>
    <xf numFmtId="1" fontId="4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76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4" fontId="3" fillId="0" borderId="0" xfId="33" applyNumberFormat="1" applyFont="1" applyFill="1" applyBorder="1" applyAlignment="1" applyProtection="1">
      <alignment horizontal="right"/>
      <protection/>
    </xf>
    <xf numFmtId="4" fontId="79" fillId="0" borderId="0" xfId="0" applyNumberFormat="1" applyFont="1" applyFill="1" applyBorder="1" applyAlignment="1">
      <alignment/>
    </xf>
    <xf numFmtId="4" fontId="79" fillId="0" borderId="0" xfId="33" applyNumberFormat="1" applyFont="1" applyFill="1" applyBorder="1" applyAlignment="1" applyProtection="1">
      <alignment horizontal="right"/>
      <protection/>
    </xf>
    <xf numFmtId="3" fontId="79" fillId="0" borderId="0" xfId="33" applyNumberFormat="1" applyFont="1" applyFill="1" applyBorder="1" applyAlignment="1" applyProtection="1">
      <alignment horizontal="right"/>
      <protection/>
    </xf>
    <xf numFmtId="3" fontId="3" fillId="0" borderId="0" xfId="33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33" applyNumberFormat="1" applyFont="1" applyFill="1" applyBorder="1" applyAlignment="1" applyProtection="1">
      <alignment horizontal="right"/>
      <protection/>
    </xf>
    <xf numFmtId="3" fontId="3" fillId="0" borderId="10" xfId="33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33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6" xfId="33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4" fontId="3" fillId="0" borderId="20" xfId="33" applyNumberFormat="1" applyFont="1" applyFill="1" applyBorder="1" applyAlignment="1" applyProtection="1">
      <alignment horizontal="right"/>
      <protection/>
    </xf>
    <xf numFmtId="4" fontId="3" fillId="0" borderId="21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49" fontId="1" fillId="0" borderId="25" xfId="0" applyNumberFormat="1" applyFont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49" fontId="1" fillId="0" borderId="3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3" fillId="0" borderId="15" xfId="51" applyFont="1" applyFill="1" applyBorder="1">
      <alignment/>
      <protection/>
    </xf>
    <xf numFmtId="3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51" applyFont="1" applyFill="1" applyBorder="1">
      <alignment/>
      <protection/>
    </xf>
    <xf numFmtId="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7" xfId="51" applyFont="1" applyFill="1" applyBorder="1">
      <alignment/>
      <protection/>
    </xf>
    <xf numFmtId="4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4" fontId="80" fillId="0" borderId="10" xfId="0" applyNumberFormat="1" applyFont="1" applyBorder="1" applyAlignment="1">
      <alignment/>
    </xf>
    <xf numFmtId="4" fontId="80" fillId="0" borderId="10" xfId="0" applyNumberFormat="1" applyFont="1" applyBorder="1" applyAlignment="1">
      <alignment horizontal="right"/>
    </xf>
    <xf numFmtId="3" fontId="80" fillId="0" borderId="10" xfId="0" applyNumberFormat="1" applyFont="1" applyBorder="1" applyAlignment="1">
      <alignment horizontal="right"/>
    </xf>
    <xf numFmtId="0" fontId="80" fillId="0" borderId="15" xfId="0" applyFont="1" applyBorder="1" applyAlignment="1">
      <alignment/>
    </xf>
    <xf numFmtId="3" fontId="80" fillId="0" borderId="16" xfId="0" applyNumberFormat="1" applyFont="1" applyBorder="1" applyAlignment="1">
      <alignment horizontal="right"/>
    </xf>
    <xf numFmtId="0" fontId="80" fillId="0" borderId="13" xfId="0" applyFont="1" applyBorder="1" applyAlignment="1">
      <alignment/>
    </xf>
    <xf numFmtId="4" fontId="80" fillId="0" borderId="11" xfId="0" applyNumberFormat="1" applyFont="1" applyBorder="1" applyAlignment="1">
      <alignment horizontal="right"/>
    </xf>
    <xf numFmtId="3" fontId="80" fillId="0" borderId="11" xfId="0" applyNumberFormat="1" applyFont="1" applyBorder="1" applyAlignment="1">
      <alignment horizontal="right"/>
    </xf>
    <xf numFmtId="3" fontId="80" fillId="0" borderId="14" xfId="0" applyNumberFormat="1" applyFont="1" applyBorder="1" applyAlignment="1">
      <alignment horizontal="right"/>
    </xf>
    <xf numFmtId="4" fontId="80" fillId="0" borderId="19" xfId="0" applyNumberFormat="1" applyFont="1" applyBorder="1" applyAlignment="1">
      <alignment/>
    </xf>
    <xf numFmtId="4" fontId="80" fillId="0" borderId="20" xfId="0" applyNumberFormat="1" applyFont="1" applyBorder="1" applyAlignment="1">
      <alignment/>
    </xf>
    <xf numFmtId="0" fontId="80" fillId="0" borderId="14" xfId="0" applyFont="1" applyBorder="1" applyAlignment="1">
      <alignment/>
    </xf>
    <xf numFmtId="0" fontId="80" fillId="0" borderId="16" xfId="0" applyFont="1" applyBorder="1" applyAlignment="1">
      <alignment/>
    </xf>
    <xf numFmtId="0" fontId="80" fillId="0" borderId="17" xfId="0" applyFont="1" applyBorder="1" applyAlignment="1">
      <alignment/>
    </xf>
    <xf numFmtId="0" fontId="80" fillId="0" borderId="18" xfId="0" applyFont="1" applyBorder="1" applyAlignment="1">
      <alignment/>
    </xf>
    <xf numFmtId="4" fontId="80" fillId="0" borderId="21" xfId="0" applyNumberFormat="1" applyFont="1" applyBorder="1" applyAlignment="1">
      <alignment/>
    </xf>
    <xf numFmtId="4" fontId="80" fillId="0" borderId="12" xfId="0" applyNumberFormat="1" applyFont="1" applyBorder="1" applyAlignment="1">
      <alignment horizontal="right"/>
    </xf>
    <xf numFmtId="3" fontId="80" fillId="0" borderId="12" xfId="0" applyNumberFormat="1" applyFont="1" applyBorder="1" applyAlignment="1">
      <alignment horizontal="right"/>
    </xf>
    <xf numFmtId="3" fontId="80" fillId="0" borderId="18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33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33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1" fillId="0" borderId="3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0" xfId="33" applyNumberFormat="1" applyFont="1" applyFill="1" applyBorder="1" applyAlignment="1">
      <alignment/>
    </xf>
    <xf numFmtId="3" fontId="81" fillId="0" borderId="31" xfId="0" applyNumberFormat="1" applyFont="1" applyBorder="1" applyAlignment="1">
      <alignment/>
    </xf>
    <xf numFmtId="3" fontId="80" fillId="0" borderId="16" xfId="0" applyNumberFormat="1" applyFont="1" applyBorder="1" applyAlignment="1">
      <alignment/>
    </xf>
    <xf numFmtId="3" fontId="80" fillId="0" borderId="18" xfId="0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Border="1" applyAlignment="1">
      <alignment/>
    </xf>
    <xf numFmtId="4" fontId="80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28" xfId="51" applyFont="1" applyFill="1" applyBorder="1">
      <alignment/>
      <protection/>
    </xf>
    <xf numFmtId="0" fontId="1" fillId="0" borderId="29" xfId="0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49" fontId="1" fillId="0" borderId="38" xfId="0" applyNumberFormat="1" applyFont="1" applyFill="1" applyBorder="1" applyAlignment="1">
      <alignment horizontal="center"/>
    </xf>
    <xf numFmtId="4" fontId="3" fillId="0" borderId="12" xfId="33" applyNumberFormat="1" applyFont="1" applyFill="1" applyBorder="1" applyAlignment="1" applyProtection="1">
      <alignment horizontal="right"/>
      <protection/>
    </xf>
    <xf numFmtId="4" fontId="3" fillId="0" borderId="11" xfId="33" applyNumberFormat="1" applyFont="1" applyFill="1" applyBorder="1" applyAlignment="1" applyProtection="1">
      <alignment horizontal="right"/>
      <protection/>
    </xf>
    <xf numFmtId="3" fontId="3" fillId="0" borderId="11" xfId="33" applyNumberFormat="1" applyFont="1" applyFill="1" applyBorder="1" applyAlignment="1" applyProtection="1">
      <alignment horizontal="right"/>
      <protection/>
    </xf>
    <xf numFmtId="3" fontId="3" fillId="0" borderId="14" xfId="33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/>
    </xf>
    <xf numFmtId="4" fontId="3" fillId="0" borderId="11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4" fontId="3" fillId="0" borderId="34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36" borderId="44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3" fontId="4" fillId="35" borderId="44" xfId="0" applyNumberFormat="1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6" borderId="0" xfId="0" applyFont="1" applyFill="1" applyAlignment="1">
      <alignment/>
    </xf>
    <xf numFmtId="3" fontId="4" fillId="35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0" xfId="51" applyFont="1" applyFill="1" applyBorder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3" fillId="0" borderId="16" xfId="52" applyNumberFormat="1" applyFont="1" applyFill="1" applyBorder="1">
      <alignment/>
      <protection/>
    </xf>
    <xf numFmtId="4" fontId="3" fillId="0" borderId="10" xfId="52" applyNumberFormat="1" applyFont="1" applyFill="1" applyBorder="1">
      <alignment/>
      <protection/>
    </xf>
    <xf numFmtId="3" fontId="3" fillId="0" borderId="18" xfId="0" applyNumberFormat="1" applyFont="1" applyFill="1" applyBorder="1" applyAlignment="1">
      <alignment/>
    </xf>
    <xf numFmtId="3" fontId="3" fillId="0" borderId="10" xfId="52" applyNumberFormat="1" applyFont="1" applyFill="1" applyBorder="1">
      <alignment/>
      <protection/>
    </xf>
    <xf numFmtId="0" fontId="4" fillId="0" borderId="0" xfId="0" applyFont="1" applyFill="1" applyAlignment="1">
      <alignment/>
    </xf>
    <xf numFmtId="4" fontId="80" fillId="0" borderId="11" xfId="0" applyNumberFormat="1" applyFont="1" applyBorder="1" applyAlignment="1">
      <alignment/>
    </xf>
    <xf numFmtId="4" fontId="12" fillId="0" borderId="10" xfId="52" applyNumberFormat="1" applyFont="1" applyFill="1" applyBorder="1">
      <alignment/>
      <protection/>
    </xf>
    <xf numFmtId="3" fontId="12" fillId="0" borderId="10" xfId="52" applyNumberFormat="1" applyFont="1" applyFill="1" applyBorder="1">
      <alignment/>
      <protection/>
    </xf>
    <xf numFmtId="3" fontId="12" fillId="0" borderId="16" xfId="52" applyNumberFormat="1" applyFont="1" applyFill="1" applyBorder="1">
      <alignment/>
      <protection/>
    </xf>
    <xf numFmtId="0" fontId="7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78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80" fillId="0" borderId="11" xfId="0" applyNumberFormat="1" applyFont="1" applyFill="1" applyBorder="1" applyAlignment="1">
      <alignment horizontal="right"/>
    </xf>
    <xf numFmtId="3" fontId="80" fillId="0" borderId="10" xfId="0" applyNumberFormat="1" applyFont="1" applyFill="1" applyBorder="1" applyAlignment="1">
      <alignment horizontal="right"/>
    </xf>
    <xf numFmtId="3" fontId="80" fillId="0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80" fillId="0" borderId="11" xfId="0" applyFont="1" applyFill="1" applyBorder="1" applyAlignment="1">
      <alignment/>
    </xf>
    <xf numFmtId="3" fontId="80" fillId="0" borderId="10" xfId="0" applyNumberFormat="1" applyFont="1" applyFill="1" applyBorder="1" applyAlignment="1">
      <alignment/>
    </xf>
    <xf numFmtId="3" fontId="80" fillId="0" borderId="12" xfId="0" applyNumberFormat="1" applyFont="1" applyFill="1" applyBorder="1" applyAlignment="1">
      <alignment/>
    </xf>
    <xf numFmtId="3" fontId="81" fillId="0" borderId="3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38" borderId="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4" fontId="1" fillId="38" borderId="30" xfId="0" applyNumberFormat="1" applyFont="1" applyFill="1" applyBorder="1" applyAlignment="1">
      <alignment/>
    </xf>
    <xf numFmtId="3" fontId="1" fillId="38" borderId="30" xfId="0" applyNumberFormat="1" applyFont="1" applyFill="1" applyBorder="1" applyAlignment="1">
      <alignment/>
    </xf>
    <xf numFmtId="3" fontId="1" fillId="38" borderId="31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0" fontId="1" fillId="38" borderId="33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3" fontId="3" fillId="0" borderId="0" xfId="40" applyNumberFormat="1" applyFont="1" applyFill="1" applyBorder="1" applyAlignment="1" applyProtection="1">
      <alignment/>
      <protection/>
    </xf>
    <xf numFmtId="4" fontId="3" fillId="0" borderId="0" xfId="40" applyNumberFormat="1" applyFont="1" applyFill="1" applyBorder="1" applyAlignment="1" applyProtection="1">
      <alignment/>
      <protection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6" xfId="0" applyFont="1" applyBorder="1" applyAlignment="1">
      <alignment/>
    </xf>
    <xf numFmtId="49" fontId="1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22" borderId="13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4" fontId="1" fillId="22" borderId="11" xfId="0" applyNumberFormat="1" applyFont="1" applyFill="1" applyBorder="1" applyAlignment="1">
      <alignment horizontal="right"/>
    </xf>
    <xf numFmtId="4" fontId="1" fillId="22" borderId="19" xfId="0" applyNumberFormat="1" applyFont="1" applyFill="1" applyBorder="1" applyAlignment="1">
      <alignment horizontal="right"/>
    </xf>
    <xf numFmtId="3" fontId="1" fillId="39" borderId="11" xfId="0" applyNumberFormat="1" applyFont="1" applyFill="1" applyBorder="1" applyAlignment="1">
      <alignment horizontal="right"/>
    </xf>
    <xf numFmtId="3" fontId="1" fillId="40" borderId="11" xfId="0" applyNumberFormat="1" applyFont="1" applyFill="1" applyBorder="1" applyAlignment="1">
      <alignment horizontal="right"/>
    </xf>
    <xf numFmtId="3" fontId="1" fillId="40" borderId="14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6" xfId="0" applyFont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0" xfId="33" applyNumberFormat="1" applyFont="1" applyFill="1" applyBorder="1" applyAlignment="1" applyProtection="1">
      <alignment horizontal="right"/>
      <protection/>
    </xf>
    <xf numFmtId="4" fontId="3" fillId="0" borderId="20" xfId="33" applyNumberFormat="1" applyFont="1" applyFill="1" applyBorder="1" applyAlignment="1" applyProtection="1">
      <alignment horizontal="right"/>
      <protection/>
    </xf>
    <xf numFmtId="3" fontId="3" fillId="0" borderId="10" xfId="33" applyNumberFormat="1" applyFont="1" applyFill="1" applyBorder="1" applyAlignment="1" applyProtection="1">
      <alignment horizontal="right"/>
      <protection/>
    </xf>
    <xf numFmtId="3" fontId="3" fillId="0" borderId="16" xfId="33" applyNumberFormat="1" applyFont="1" applyFill="1" applyBorder="1" applyAlignment="1" applyProtection="1">
      <alignment horizontal="right"/>
      <protection/>
    </xf>
    <xf numFmtId="0" fontId="3" fillId="0" borderId="42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4" fontId="1" fillId="22" borderId="10" xfId="33" applyNumberFormat="1" applyFont="1" applyFill="1" applyBorder="1" applyAlignment="1" applyProtection="1">
      <alignment horizontal="right"/>
      <protection/>
    </xf>
    <xf numFmtId="4" fontId="1" fillId="22" borderId="20" xfId="33" applyNumberFormat="1" applyFont="1" applyFill="1" applyBorder="1" applyAlignment="1" applyProtection="1">
      <alignment horizontal="right"/>
      <protection/>
    </xf>
    <xf numFmtId="3" fontId="1" fillId="39" borderId="10" xfId="33" applyNumberFormat="1" applyFont="1" applyFill="1" applyBorder="1" applyAlignment="1" applyProtection="1">
      <alignment horizontal="right"/>
      <protection/>
    </xf>
    <xf numFmtId="3" fontId="1" fillId="40" borderId="10" xfId="33" applyNumberFormat="1" applyFont="1" applyFill="1" applyBorder="1" applyAlignment="1" applyProtection="1">
      <alignment horizontal="right"/>
      <protection/>
    </xf>
    <xf numFmtId="3" fontId="1" fillId="40" borderId="16" xfId="33" applyNumberFormat="1" applyFont="1" applyFill="1" applyBorder="1" applyAlignment="1" applyProtection="1">
      <alignment horizontal="right"/>
      <protection/>
    </xf>
    <xf numFmtId="4" fontId="1" fillId="0" borderId="10" xfId="33" applyNumberFormat="1" applyFont="1" applyFill="1" applyBorder="1" applyAlignment="1" applyProtection="1">
      <alignment horizontal="right"/>
      <protection/>
    </xf>
    <xf numFmtId="4" fontId="1" fillId="0" borderId="20" xfId="33" applyNumberFormat="1" applyFont="1" applyFill="1" applyBorder="1" applyAlignment="1" applyProtection="1">
      <alignment horizontal="right"/>
      <protection/>
    </xf>
    <xf numFmtId="176" fontId="3" fillId="0" borderId="15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4" fontId="1" fillId="22" borderId="10" xfId="0" applyNumberFormat="1" applyFont="1" applyFill="1" applyBorder="1" applyAlignment="1">
      <alignment horizontal="right"/>
    </xf>
    <xf numFmtId="4" fontId="1" fillId="22" borderId="20" xfId="0" applyNumberFormat="1" applyFont="1" applyFill="1" applyBorder="1" applyAlignment="1">
      <alignment horizontal="right"/>
    </xf>
    <xf numFmtId="3" fontId="1" fillId="39" borderId="10" xfId="0" applyNumberFormat="1" applyFont="1" applyFill="1" applyBorder="1" applyAlignment="1">
      <alignment horizontal="right"/>
    </xf>
    <xf numFmtId="3" fontId="1" fillId="40" borderId="10" xfId="0" applyNumberFormat="1" applyFont="1" applyFill="1" applyBorder="1" applyAlignment="1">
      <alignment horizontal="right"/>
    </xf>
    <xf numFmtId="3" fontId="1" fillId="40" borderId="16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3" fillId="0" borderId="45" xfId="0" applyNumberFormat="1" applyFont="1" applyBorder="1" applyAlignment="1">
      <alignment/>
    </xf>
    <xf numFmtId="0" fontId="1" fillId="41" borderId="15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3" fillId="41" borderId="47" xfId="0" applyFont="1" applyFill="1" applyBorder="1" applyAlignment="1">
      <alignment/>
    </xf>
    <xf numFmtId="0" fontId="3" fillId="41" borderId="45" xfId="0" applyFont="1" applyFill="1" applyBorder="1" applyAlignment="1">
      <alignment/>
    </xf>
    <xf numFmtId="0" fontId="3" fillId="0" borderId="45" xfId="0" applyNumberFormat="1" applyFont="1" applyBorder="1" applyAlignment="1">
      <alignment/>
    </xf>
    <xf numFmtId="4" fontId="1" fillId="22" borderId="10" xfId="0" applyNumberFormat="1" applyFont="1" applyFill="1" applyBorder="1" applyAlignment="1">
      <alignment/>
    </xf>
    <xf numFmtId="4" fontId="1" fillId="22" borderId="20" xfId="0" applyNumberFormat="1" applyFont="1" applyFill="1" applyBorder="1" applyAlignment="1">
      <alignment/>
    </xf>
    <xf numFmtId="3" fontId="1" fillId="39" borderId="10" xfId="0" applyNumberFormat="1" applyFont="1" applyFill="1" applyBorder="1" applyAlignment="1">
      <alignment/>
    </xf>
    <xf numFmtId="3" fontId="1" fillId="39" borderId="16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49" fontId="3" fillId="0" borderId="45" xfId="0" applyNumberFormat="1" applyFont="1" applyFill="1" applyBorder="1" applyAlignment="1">
      <alignment/>
    </xf>
    <xf numFmtId="3" fontId="1" fillId="40" borderId="10" xfId="0" applyNumberFormat="1" applyFont="1" applyFill="1" applyBorder="1" applyAlignment="1">
      <alignment/>
    </xf>
    <xf numFmtId="3" fontId="1" fillId="40" borderId="16" xfId="0" applyNumberFormat="1" applyFont="1" applyFill="1" applyBorder="1" applyAlignment="1">
      <alignment/>
    </xf>
    <xf numFmtId="49" fontId="1" fillId="40" borderId="10" xfId="0" applyNumberFormat="1" applyFont="1" applyFill="1" applyBorder="1" applyAlignment="1">
      <alignment/>
    </xf>
    <xf numFmtId="4" fontId="1" fillId="40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40" borderId="49" xfId="0" applyFont="1" applyFill="1" applyBorder="1" applyAlignment="1">
      <alignment/>
    </xf>
    <xf numFmtId="0" fontId="1" fillId="40" borderId="50" xfId="0" applyFont="1" applyFill="1" applyBorder="1" applyAlignment="1">
      <alignment/>
    </xf>
    <xf numFmtId="0" fontId="1" fillId="22" borderId="51" xfId="0" applyFont="1" applyFill="1" applyBorder="1" applyAlignment="1">
      <alignment/>
    </xf>
    <xf numFmtId="4" fontId="1" fillId="22" borderId="38" xfId="0" applyNumberFormat="1" applyFont="1" applyFill="1" applyBorder="1" applyAlignment="1">
      <alignment/>
    </xf>
    <xf numFmtId="4" fontId="1" fillId="22" borderId="37" xfId="0" applyNumberFormat="1" applyFont="1" applyFill="1" applyBorder="1" applyAlignment="1">
      <alignment/>
    </xf>
    <xf numFmtId="3" fontId="1" fillId="39" borderId="38" xfId="0" applyNumberFormat="1" applyFont="1" applyFill="1" applyBorder="1" applyAlignment="1">
      <alignment/>
    </xf>
    <xf numFmtId="3" fontId="1" fillId="40" borderId="38" xfId="0" applyNumberFormat="1" applyFont="1" applyFill="1" applyBorder="1" applyAlignment="1">
      <alignment/>
    </xf>
    <xf numFmtId="3" fontId="1" fillId="40" borderId="36" xfId="0" applyNumberFormat="1" applyFont="1" applyFill="1" applyBorder="1" applyAlignment="1">
      <alignment/>
    </xf>
    <xf numFmtId="1" fontId="76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0" fontId="83" fillId="0" borderId="0" xfId="0" applyFont="1" applyAlignment="1">
      <alignment/>
    </xf>
    <xf numFmtId="0" fontId="3" fillId="0" borderId="0" xfId="0" applyFont="1" applyAlignment="1">
      <alignment/>
    </xf>
    <xf numFmtId="1" fontId="4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" fontId="51" fillId="35" borderId="0" xfId="0" applyNumberFormat="1" applyFont="1" applyFill="1" applyAlignment="1">
      <alignment/>
    </xf>
    <xf numFmtId="1" fontId="51" fillId="0" borderId="0" xfId="0" applyNumberFormat="1" applyFont="1" applyAlignment="1">
      <alignment/>
    </xf>
    <xf numFmtId="1" fontId="3" fillId="0" borderId="25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20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1" fontId="80" fillId="0" borderId="15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4" fontId="3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3" fillId="0" borderId="16" xfId="52" applyNumberFormat="1" applyFont="1" applyFill="1" applyBorder="1">
      <alignment/>
      <protection/>
    </xf>
    <xf numFmtId="1" fontId="3" fillId="0" borderId="10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" fontId="3" fillId="0" borderId="10" xfId="51" applyNumberFormat="1" applyFont="1" applyFill="1" applyBorder="1">
      <alignment/>
      <protection/>
    </xf>
    <xf numFmtId="3" fontId="3" fillId="0" borderId="10" xfId="51" applyNumberFormat="1" applyFont="1" applyFill="1" applyBorder="1">
      <alignment/>
      <protection/>
    </xf>
    <xf numFmtId="0" fontId="17" fillId="0" borderId="47" xfId="0" applyFont="1" applyBorder="1" applyAlignment="1">
      <alignment/>
    </xf>
    <xf numFmtId="0" fontId="1" fillId="0" borderId="48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20" fillId="0" borderId="48" xfId="0" applyNumberFormat="1" applyFont="1" applyFill="1" applyBorder="1" applyAlignment="1">
      <alignment/>
    </xf>
    <xf numFmtId="4" fontId="3" fillId="0" borderId="10" xfId="50" applyNumberFormat="1" applyFont="1" applyFill="1" applyBorder="1">
      <alignment/>
      <protection/>
    </xf>
    <xf numFmtId="3" fontId="3" fillId="0" borderId="10" xfId="50" applyNumberFormat="1" applyFont="1" applyFill="1" applyBorder="1">
      <alignment/>
      <protection/>
    </xf>
    <xf numFmtId="1" fontId="81" fillId="0" borderId="47" xfId="0" applyNumberFormat="1" applyFont="1" applyBorder="1" applyAlignment="1">
      <alignment/>
    </xf>
    <xf numFmtId="1" fontId="1" fillId="0" borderId="45" xfId="0" applyNumberFormat="1" applyFont="1" applyFill="1" applyBorder="1" applyAlignment="1">
      <alignment/>
    </xf>
    <xf numFmtId="1" fontId="1" fillId="0" borderId="48" xfId="0" applyNumberFormat="1" applyFont="1" applyFill="1" applyBorder="1" applyAlignment="1">
      <alignment/>
    </xf>
    <xf numFmtId="1" fontId="20" fillId="0" borderId="16" xfId="0" applyNumberFormat="1" applyFont="1" applyFill="1" applyBorder="1" applyAlignment="1">
      <alignment/>
    </xf>
    <xf numFmtId="4" fontId="3" fillId="0" borderId="10" xfId="52" applyNumberFormat="1" applyFont="1" applyFill="1" applyBorder="1" applyAlignment="1">
      <alignment horizontal="right"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3" fillId="0" borderId="16" xfId="50" applyNumberFormat="1" applyFont="1" applyFill="1" applyBorder="1">
      <alignment/>
      <protection/>
    </xf>
    <xf numFmtId="4" fontId="80" fillId="0" borderId="10" xfId="0" applyNumberFormat="1" applyFont="1" applyFill="1" applyBorder="1" applyAlignment="1">
      <alignment/>
    </xf>
    <xf numFmtId="4" fontId="80" fillId="0" borderId="20" xfId="0" applyNumberFormat="1" applyFont="1" applyFill="1" applyBorder="1" applyAlignment="1">
      <alignment/>
    </xf>
    <xf numFmtId="3" fontId="80" fillId="0" borderId="10" xfId="0" applyNumberFormat="1" applyFont="1" applyFill="1" applyBorder="1" applyAlignment="1">
      <alignment/>
    </xf>
    <xf numFmtId="3" fontId="80" fillId="0" borderId="16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" fontId="1" fillId="0" borderId="15" xfId="51" applyNumberFormat="1" applyFont="1" applyBorder="1">
      <alignment/>
      <protection/>
    </xf>
    <xf numFmtId="1" fontId="1" fillId="0" borderId="10" xfId="51" applyNumberFormat="1" applyFont="1" applyBorder="1">
      <alignment/>
      <protection/>
    </xf>
    <xf numFmtId="1" fontId="80" fillId="0" borderId="10" xfId="0" applyNumberFormat="1" applyFont="1" applyBorder="1" applyAlignment="1">
      <alignment/>
    </xf>
    <xf numFmtId="1" fontId="20" fillId="0" borderId="16" xfId="51" applyNumberFormat="1" applyFont="1" applyFill="1" applyBorder="1" applyAlignment="1">
      <alignment/>
      <protection/>
    </xf>
    <xf numFmtId="1" fontId="3" fillId="0" borderId="16" xfId="51" applyNumberFormat="1" applyFont="1" applyFill="1" applyBorder="1" applyAlignment="1">
      <alignment/>
      <protection/>
    </xf>
    <xf numFmtId="1" fontId="3" fillId="0" borderId="16" xfId="51" applyNumberFormat="1" applyFont="1" applyFill="1" applyBorder="1">
      <alignment/>
      <protection/>
    </xf>
    <xf numFmtId="4" fontId="3" fillId="0" borderId="10" xfId="51" applyNumberFormat="1" applyFont="1" applyFill="1" applyBorder="1" applyAlignment="1">
      <alignment horizontal="right"/>
      <protection/>
    </xf>
    <xf numFmtId="4" fontId="3" fillId="0" borderId="20" xfId="51" applyNumberFormat="1" applyFont="1" applyFill="1" applyBorder="1" applyAlignment="1">
      <alignment horizontal="right"/>
      <protection/>
    </xf>
    <xf numFmtId="3" fontId="3" fillId="0" borderId="10" xfId="51" applyNumberFormat="1" applyFont="1" applyFill="1" applyBorder="1" applyAlignment="1">
      <alignment horizontal="right"/>
      <protection/>
    </xf>
    <xf numFmtId="3" fontId="3" fillId="0" borderId="16" xfId="51" applyNumberFormat="1" applyFont="1" applyFill="1" applyBorder="1" applyAlignment="1">
      <alignment horizontal="right"/>
      <protection/>
    </xf>
    <xf numFmtId="4" fontId="3" fillId="0" borderId="20" xfId="51" applyNumberFormat="1" applyFont="1" applyFill="1" applyBorder="1">
      <alignment/>
      <protection/>
    </xf>
    <xf numFmtId="3" fontId="3" fillId="0" borderId="16" xfId="51" applyNumberFormat="1" applyFont="1" applyFill="1" applyBorder="1">
      <alignment/>
      <protection/>
    </xf>
    <xf numFmtId="1" fontId="80" fillId="0" borderId="52" xfId="0" applyNumberFormat="1" applyFont="1" applyBorder="1" applyAlignment="1">
      <alignment/>
    </xf>
    <xf numFmtId="1" fontId="80" fillId="0" borderId="53" xfId="0" applyNumberFormat="1" applyFont="1" applyBorder="1" applyAlignment="1">
      <alignment/>
    </xf>
    <xf numFmtId="1" fontId="1" fillId="0" borderId="46" xfId="51" applyNumberFormat="1" applyFont="1" applyFill="1" applyBorder="1" applyAlignment="1">
      <alignment/>
      <protection/>
    </xf>
    <xf numFmtId="4" fontId="1" fillId="0" borderId="12" xfId="51" applyNumberFormat="1" applyFont="1" applyFill="1" applyBorder="1">
      <alignment/>
      <protection/>
    </xf>
    <xf numFmtId="4" fontId="1" fillId="0" borderId="21" xfId="51" applyNumberFormat="1" applyFont="1" applyFill="1" applyBorder="1">
      <alignment/>
      <protection/>
    </xf>
    <xf numFmtId="3" fontId="1" fillId="0" borderId="12" xfId="51" applyNumberFormat="1" applyFont="1" applyFill="1" applyBorder="1">
      <alignment/>
      <protection/>
    </xf>
    <xf numFmtId="3" fontId="1" fillId="0" borderId="18" xfId="51" applyNumberFormat="1" applyFont="1" applyFill="1" applyBorder="1">
      <alignment/>
      <protection/>
    </xf>
    <xf numFmtId="1" fontId="81" fillId="0" borderId="28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83" fillId="0" borderId="0" xfId="0" applyFont="1" applyBorder="1" applyAlignment="1">
      <alignment/>
    </xf>
    <xf numFmtId="3" fontId="83" fillId="0" borderId="0" xfId="0" applyNumberFormat="1" applyFont="1" applyAlignment="1">
      <alignment/>
    </xf>
    <xf numFmtId="0" fontId="52" fillId="0" borderId="0" xfId="0" applyFont="1" applyAlignment="1">
      <alignment/>
    </xf>
    <xf numFmtId="0" fontId="42" fillId="0" borderId="0" xfId="0" applyFont="1" applyBorder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0" fontId="51" fillId="35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/>
    </xf>
    <xf numFmtId="182" fontId="18" fillId="0" borderId="25" xfId="0" applyNumberFormat="1" applyFont="1" applyBorder="1" applyAlignment="1">
      <alignment horizontal="left"/>
    </xf>
    <xf numFmtId="0" fontId="20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178" fontId="1" fillId="0" borderId="34" xfId="0" applyNumberFormat="1" applyFont="1" applyFill="1" applyBorder="1" applyAlignment="1">
      <alignment horizontal="right" vertical="center" indent="2"/>
    </xf>
    <xf numFmtId="0" fontId="21" fillId="0" borderId="27" xfId="0" applyFont="1" applyFill="1" applyBorder="1" applyAlignment="1">
      <alignment/>
    </xf>
    <xf numFmtId="3" fontId="21" fillId="0" borderId="27" xfId="0" applyNumberFormat="1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17" fillId="0" borderId="15" xfId="0" applyFont="1" applyBorder="1" applyAlignment="1">
      <alignment/>
    </xf>
    <xf numFmtId="3" fontId="17" fillId="0" borderId="10" xfId="52" applyNumberFormat="1" applyFont="1" applyBorder="1">
      <alignment/>
      <protection/>
    </xf>
    <xf numFmtId="3" fontId="3" fillId="0" borderId="42" xfId="52" applyNumberFormat="1" applyFont="1" applyFill="1" applyBorder="1">
      <alignment/>
      <protection/>
    </xf>
    <xf numFmtId="3" fontId="17" fillId="0" borderId="46" xfId="52" applyNumberFormat="1" applyFont="1" applyBorder="1">
      <alignment/>
      <protection/>
    </xf>
    <xf numFmtId="3" fontId="3" fillId="0" borderId="42" xfId="50" applyNumberFormat="1" applyFont="1" applyFill="1" applyBorder="1">
      <alignment/>
      <protection/>
    </xf>
    <xf numFmtId="0" fontId="17" fillId="0" borderId="0" xfId="52" applyFont="1">
      <alignment/>
      <protection/>
    </xf>
    <xf numFmtId="0" fontId="17" fillId="0" borderId="48" xfId="52" applyFont="1" applyBorder="1">
      <alignment/>
      <protection/>
    </xf>
    <xf numFmtId="0" fontId="18" fillId="0" borderId="47" xfId="0" applyFont="1" applyBorder="1" applyAlignment="1">
      <alignment/>
    </xf>
    <xf numFmtId="0" fontId="1" fillId="0" borderId="45" xfId="0" applyFont="1" applyBorder="1" applyAlignment="1">
      <alignment/>
    </xf>
    <xf numFmtId="0" fontId="18" fillId="0" borderId="15" xfId="0" applyFont="1" applyBorder="1" applyAlignment="1">
      <alignment/>
    </xf>
    <xf numFmtId="0" fontId="20" fillId="0" borderId="16" xfId="0" applyNumberFormat="1" applyFont="1" applyFill="1" applyBorder="1" applyAlignment="1">
      <alignment/>
    </xf>
    <xf numFmtId="178" fontId="1" fillId="0" borderId="20" xfId="0" applyNumberFormat="1" applyFont="1" applyFill="1" applyBorder="1" applyAlignment="1">
      <alignment horizontal="right" vertical="center" indent="2"/>
    </xf>
    <xf numFmtId="3" fontId="21" fillId="0" borderId="10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17" fillId="0" borderId="0" xfId="52" applyNumberFormat="1" applyFont="1">
      <alignment/>
      <protection/>
    </xf>
    <xf numFmtId="0" fontId="18" fillId="0" borderId="52" xfId="0" applyFont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0" borderId="46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5" xfId="0" applyFont="1" applyBorder="1" applyAlignment="1">
      <alignment/>
    </xf>
    <xf numFmtId="0" fontId="20" fillId="0" borderId="14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7" fillId="0" borderId="56" xfId="0" applyFont="1" applyBorder="1" applyAlignment="1">
      <alignment/>
    </xf>
    <xf numFmtId="0" fontId="3" fillId="0" borderId="10" xfId="52" applyFont="1" applyFill="1" applyBorder="1">
      <alignment/>
      <protection/>
    </xf>
    <xf numFmtId="0" fontId="3" fillId="0" borderId="16" xfId="52" applyFont="1" applyFill="1" applyBorder="1">
      <alignment/>
      <protection/>
    </xf>
    <xf numFmtId="3" fontId="3" fillId="0" borderId="16" xfId="52" applyNumberFormat="1" applyFont="1" applyFill="1" applyBorder="1" applyAlignment="1">
      <alignment horizontal="right"/>
      <protection/>
    </xf>
    <xf numFmtId="0" fontId="18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0" fillId="0" borderId="19" xfId="0" applyFont="1" applyFill="1" applyBorder="1" applyAlignment="1">
      <alignment/>
    </xf>
    <xf numFmtId="4" fontId="3" fillId="0" borderId="10" xfId="50" applyNumberFormat="1" applyFont="1" applyFill="1" applyBorder="1" applyAlignment="1">
      <alignment horizontal="right"/>
      <protection/>
    </xf>
    <xf numFmtId="3" fontId="3" fillId="0" borderId="10" xfId="50" applyNumberFormat="1" applyFont="1" applyFill="1" applyBorder="1" applyAlignment="1">
      <alignment horizontal="right"/>
      <protection/>
    </xf>
    <xf numFmtId="3" fontId="3" fillId="0" borderId="16" xfId="50" applyNumberFormat="1" applyFont="1" applyFill="1" applyBorder="1" applyAlignment="1">
      <alignment horizontal="right"/>
      <protection/>
    </xf>
    <xf numFmtId="4" fontId="1" fillId="0" borderId="12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20" xfId="0" applyNumberFormat="1" applyFont="1" applyFill="1" applyBorder="1" applyAlignment="1">
      <alignment/>
    </xf>
    <xf numFmtId="4" fontId="3" fillId="0" borderId="10" xfId="52" applyNumberFormat="1" applyFont="1" applyBorder="1">
      <alignment/>
      <protection/>
    </xf>
    <xf numFmtId="3" fontId="3" fillId="0" borderId="10" xfId="52" applyNumberFormat="1" applyFont="1" applyBorder="1">
      <alignment/>
      <protection/>
    </xf>
    <xf numFmtId="0" fontId="1" fillId="0" borderId="11" xfId="51" applyFont="1" applyBorder="1" applyAlignment="1">
      <alignment horizontal="left"/>
      <protection/>
    </xf>
    <xf numFmtId="0" fontId="18" fillId="0" borderId="11" xfId="0" applyFont="1" applyFill="1" applyBorder="1" applyAlignment="1">
      <alignment/>
    </xf>
    <xf numFmtId="0" fontId="20" fillId="0" borderId="14" xfId="51" applyFont="1" applyFill="1" applyBorder="1" applyAlignment="1">
      <alignment/>
      <protection/>
    </xf>
    <xf numFmtId="0" fontId="18" fillId="0" borderId="19" xfId="0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6" xfId="51" applyFont="1" applyFill="1" applyBorder="1" applyAlignment="1">
      <alignment/>
      <protection/>
    </xf>
    <xf numFmtId="0" fontId="17" fillId="0" borderId="20" xfId="0" applyFont="1" applyFill="1" applyBorder="1" applyAlignment="1">
      <alignment/>
    </xf>
    <xf numFmtId="0" fontId="3" fillId="0" borderId="16" xfId="51" applyFont="1" applyFill="1" applyBorder="1">
      <alignment/>
      <protection/>
    </xf>
    <xf numFmtId="4" fontId="17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2" fontId="17" fillId="0" borderId="20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50" xfId="0" applyFont="1" applyFill="1" applyBorder="1" applyAlignment="1">
      <alignment/>
    </xf>
    <xf numFmtId="0" fontId="1" fillId="0" borderId="51" xfId="51" applyFont="1" applyFill="1" applyBorder="1" applyAlignment="1">
      <alignment/>
      <protection/>
    </xf>
    <xf numFmtId="4" fontId="1" fillId="0" borderId="38" xfId="51" applyNumberFormat="1" applyFont="1" applyFill="1" applyBorder="1">
      <alignment/>
      <protection/>
    </xf>
    <xf numFmtId="4" fontId="1" fillId="0" borderId="37" xfId="51" applyNumberFormat="1" applyFont="1" applyFill="1" applyBorder="1">
      <alignment/>
      <protection/>
    </xf>
    <xf numFmtId="3" fontId="1" fillId="0" borderId="38" xfId="51" applyNumberFormat="1" applyFont="1" applyFill="1" applyBorder="1">
      <alignment/>
      <protection/>
    </xf>
    <xf numFmtId="3" fontId="1" fillId="0" borderId="36" xfId="51" applyNumberFormat="1" applyFont="1" applyFill="1" applyBorder="1">
      <alignment/>
      <protection/>
    </xf>
    <xf numFmtId="0" fontId="17" fillId="0" borderId="28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76" fillId="0" borderId="0" xfId="0" applyFont="1" applyAlignment="1">
      <alignment/>
    </xf>
    <xf numFmtId="49" fontId="83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0" fontId="3" fillId="3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49" fontId="1" fillId="0" borderId="27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49" fontId="80" fillId="0" borderId="10" xfId="0" applyNumberFormat="1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Fill="1" applyBorder="1" applyAlignment="1">
      <alignment/>
    </xf>
    <xf numFmtId="0" fontId="80" fillId="0" borderId="16" xfId="0" applyFont="1" applyFill="1" applyBorder="1" applyAlignment="1">
      <alignment/>
    </xf>
    <xf numFmtId="0" fontId="80" fillId="0" borderId="15" xfId="0" applyFont="1" applyBorder="1" applyAlignment="1">
      <alignment/>
    </xf>
    <xf numFmtId="0" fontId="80" fillId="0" borderId="16" xfId="0" applyFont="1" applyBorder="1" applyAlignment="1">
      <alignment/>
    </xf>
    <xf numFmtId="4" fontId="80" fillId="0" borderId="10" xfId="40" applyNumberFormat="1" applyFont="1" applyFill="1" applyBorder="1" applyAlignment="1" applyProtection="1">
      <alignment/>
      <protection/>
    </xf>
    <xf numFmtId="3" fontId="3" fillId="42" borderId="10" xfId="40" applyNumberFormat="1" applyFont="1" applyFill="1" applyBorder="1" applyAlignment="1" applyProtection="1">
      <alignment/>
      <protection/>
    </xf>
    <xf numFmtId="0" fontId="80" fillId="0" borderId="10" xfId="52" applyFont="1" applyBorder="1">
      <alignment/>
      <protection/>
    </xf>
    <xf numFmtId="3" fontId="80" fillId="0" borderId="10" xfId="40" applyNumberFormat="1" applyFont="1" applyFill="1" applyBorder="1" applyAlignment="1" applyProtection="1">
      <alignment/>
      <protection/>
    </xf>
    <xf numFmtId="3" fontId="80" fillId="0" borderId="16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/>
      <protection/>
    </xf>
    <xf numFmtId="0" fontId="80" fillId="0" borderId="17" xfId="0" applyFont="1" applyBorder="1" applyAlignment="1">
      <alignment/>
    </xf>
    <xf numFmtId="49" fontId="80" fillId="0" borderId="12" xfId="0" applyNumberFormat="1" applyFont="1" applyBorder="1" applyAlignment="1">
      <alignment/>
    </xf>
    <xf numFmtId="0" fontId="80" fillId="0" borderId="12" xfId="0" applyFont="1" applyBorder="1" applyAlignment="1">
      <alignment/>
    </xf>
    <xf numFmtId="0" fontId="80" fillId="0" borderId="18" xfId="0" applyFont="1" applyBorder="1" applyAlignment="1">
      <alignment/>
    </xf>
    <xf numFmtId="4" fontId="80" fillId="0" borderId="12" xfId="40" applyNumberFormat="1" applyFont="1" applyFill="1" applyBorder="1" applyAlignment="1" applyProtection="1">
      <alignment/>
      <protection/>
    </xf>
    <xf numFmtId="0" fontId="1" fillId="0" borderId="28" xfId="0" applyFont="1" applyBorder="1" applyAlignment="1">
      <alignment/>
    </xf>
    <xf numFmtId="49" fontId="1" fillId="0" borderId="54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1" fillId="0" borderId="29" xfId="0" applyFont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0" fontId="84" fillId="0" borderId="0" xfId="0" applyFont="1" applyAlignment="1">
      <alignment/>
    </xf>
    <xf numFmtId="49" fontId="84" fillId="0" borderId="0" xfId="0" applyNumberFormat="1" applyFont="1" applyAlignment="1">
      <alignment/>
    </xf>
    <xf numFmtId="4" fontId="84" fillId="0" borderId="0" xfId="0" applyNumberFormat="1" applyFont="1" applyAlignment="1">
      <alignment/>
    </xf>
    <xf numFmtId="3" fontId="84" fillId="0" borderId="0" xfId="0" applyNumberFormat="1" applyFont="1" applyAlignment="1">
      <alignment/>
    </xf>
    <xf numFmtId="0" fontId="43" fillId="0" borderId="0" xfId="0" applyFont="1" applyAlignment="1">
      <alignment/>
    </xf>
    <xf numFmtId="49" fontId="3" fillId="0" borderId="0" xfId="0" applyNumberFormat="1" applyFont="1" applyAlignment="1">
      <alignment/>
    </xf>
    <xf numFmtId="4" fontId="3" fillId="0" borderId="10" xfId="40" applyNumberFormat="1" applyFont="1" applyFill="1" applyBorder="1" applyAlignment="1" applyProtection="1">
      <alignment/>
      <protection/>
    </xf>
    <xf numFmtId="3" fontId="3" fillId="0" borderId="16" xfId="40" applyNumberFormat="1" applyFont="1" applyFill="1" applyBorder="1" applyAlignment="1" applyProtection="1">
      <alignment/>
      <protection/>
    </xf>
    <xf numFmtId="0" fontId="1" fillId="0" borderId="47" xfId="0" applyFont="1" applyBorder="1" applyAlignment="1">
      <alignment/>
    </xf>
    <xf numFmtId="49" fontId="1" fillId="0" borderId="45" xfId="0" applyNumberFormat="1" applyFont="1" applyBorder="1" applyAlignment="1">
      <alignment/>
    </xf>
    <xf numFmtId="0" fontId="1" fillId="0" borderId="48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" fontId="80" fillId="0" borderId="57" xfId="40" applyNumberFormat="1" applyFont="1" applyFill="1" applyBorder="1" applyAlignment="1" applyProtection="1">
      <alignment/>
      <protection/>
    </xf>
    <xf numFmtId="3" fontId="3" fillId="42" borderId="58" xfId="40" applyNumberFormat="1" applyFont="1" applyFill="1" applyBorder="1" applyAlignment="1" applyProtection="1">
      <alignment/>
      <protection/>
    </xf>
    <xf numFmtId="3" fontId="3" fillId="42" borderId="59" xfId="40" applyNumberFormat="1" applyFont="1" applyFill="1" applyBorder="1" applyAlignment="1" applyProtection="1">
      <alignment/>
      <protection/>
    </xf>
    <xf numFmtId="3" fontId="3" fillId="42" borderId="16" xfId="40" applyNumberFormat="1" applyFont="1" applyFill="1" applyBorder="1" applyAlignment="1" applyProtection="1">
      <alignment/>
      <protection/>
    </xf>
    <xf numFmtId="0" fontId="80" fillId="0" borderId="0" xfId="52" applyFont="1">
      <alignment/>
      <protection/>
    </xf>
    <xf numFmtId="4" fontId="3" fillId="0" borderId="20" xfId="40" applyNumberFormat="1" applyFont="1" applyFill="1" applyBorder="1" applyAlignment="1" applyProtection="1">
      <alignment/>
      <protection/>
    </xf>
    <xf numFmtId="0" fontId="1" fillId="0" borderId="49" xfId="0" applyFont="1" applyBorder="1" applyAlignment="1">
      <alignment/>
    </xf>
    <xf numFmtId="49" fontId="1" fillId="0" borderId="50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1" fillId="0" borderId="46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43" fillId="0" borderId="0" xfId="0" applyFont="1" applyBorder="1" applyAlignment="1">
      <alignment/>
    </xf>
    <xf numFmtId="49" fontId="4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74" fillId="0" borderId="0" xfId="0" applyFont="1" applyAlignment="1">
      <alignment/>
    </xf>
    <xf numFmtId="1" fontId="53" fillId="35" borderId="0" xfId="0" applyNumberFormat="1" applyFont="1" applyFill="1" applyBorder="1" applyAlignment="1">
      <alignment/>
    </xf>
    <xf numFmtId="0" fontId="80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80" fillId="0" borderId="26" xfId="0" applyFont="1" applyBorder="1" applyAlignment="1">
      <alignment/>
    </xf>
    <xf numFmtId="4" fontId="3" fillId="0" borderId="27" xfId="0" applyNumberFormat="1" applyFont="1" applyBorder="1" applyAlignment="1">
      <alignment horizontal="right"/>
    </xf>
    <xf numFmtId="4" fontId="3" fillId="0" borderId="27" xfId="52" applyNumberFormat="1" applyFont="1" applyBorder="1" applyAlignment="1">
      <alignment horizontal="right"/>
      <protection/>
    </xf>
    <xf numFmtId="3" fontId="3" fillId="0" borderId="27" xfId="52" applyNumberFormat="1" applyFont="1" applyBorder="1" applyAlignment="1">
      <alignment horizontal="right"/>
      <protection/>
    </xf>
    <xf numFmtId="3" fontId="80" fillId="0" borderId="27" xfId="52" applyNumberFormat="1" applyFont="1" applyBorder="1" applyAlignment="1">
      <alignment horizontal="right"/>
      <protection/>
    </xf>
    <xf numFmtId="3" fontId="80" fillId="0" borderId="26" xfId="52" applyNumberFormat="1" applyFont="1" applyBorder="1" applyAlignment="1">
      <alignment horizontal="right"/>
      <protection/>
    </xf>
    <xf numFmtId="4" fontId="3" fillId="0" borderId="10" xfId="0" applyNumberFormat="1" applyFont="1" applyBorder="1" applyAlignment="1">
      <alignment horizontal="right"/>
    </xf>
    <xf numFmtId="4" fontId="3" fillId="0" borderId="10" xfId="52" applyNumberFormat="1" applyFont="1" applyBorder="1" applyAlignment="1">
      <alignment horizontal="right"/>
      <protection/>
    </xf>
    <xf numFmtId="3" fontId="3" fillId="0" borderId="10" xfId="52" applyNumberFormat="1" applyFont="1" applyBorder="1" applyAlignment="1">
      <alignment horizontal="right"/>
      <protection/>
    </xf>
    <xf numFmtId="3" fontId="80" fillId="0" borderId="10" xfId="52" applyNumberFormat="1" applyFont="1" applyBorder="1" applyAlignment="1">
      <alignment horizontal="right"/>
      <protection/>
    </xf>
    <xf numFmtId="3" fontId="80" fillId="0" borderId="16" xfId="52" applyNumberFormat="1" applyFont="1" applyBorder="1" applyAlignment="1">
      <alignment horizontal="right"/>
      <protection/>
    </xf>
    <xf numFmtId="4" fontId="3" fillId="0" borderId="10" xfId="50" applyNumberFormat="1" applyFont="1" applyBorder="1" applyAlignment="1">
      <alignment horizontal="right"/>
      <protection/>
    </xf>
    <xf numFmtId="3" fontId="3" fillId="0" borderId="10" xfId="50" applyNumberFormat="1" applyFont="1" applyBorder="1" applyAlignment="1">
      <alignment horizontal="right"/>
      <protection/>
    </xf>
    <xf numFmtId="3" fontId="80" fillId="0" borderId="10" xfId="50" applyNumberFormat="1" applyFont="1" applyBorder="1" applyAlignment="1">
      <alignment horizontal="right"/>
      <protection/>
    </xf>
    <xf numFmtId="3" fontId="80" fillId="0" borderId="16" xfId="50" applyNumberFormat="1" applyFont="1" applyBorder="1" applyAlignment="1">
      <alignment horizontal="right"/>
      <protection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80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3" fontId="81" fillId="0" borderId="30" xfId="0" applyNumberFormat="1" applyFont="1" applyFill="1" applyBorder="1" applyAlignment="1">
      <alignment horizontal="right"/>
    </xf>
    <xf numFmtId="3" fontId="81" fillId="0" borderId="31" xfId="0" applyNumberFormat="1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3" fillId="0" borderId="27" xfId="0" applyFont="1" applyFill="1" applyBorder="1" applyAlignment="1">
      <alignment/>
    </xf>
    <xf numFmtId="0" fontId="2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40" borderId="25" xfId="0" applyFont="1" applyFill="1" applyBorder="1" applyAlignment="1">
      <alignment/>
    </xf>
    <xf numFmtId="0" fontId="1" fillId="40" borderId="27" xfId="0" applyFont="1" applyFill="1" applyBorder="1" applyAlignment="1">
      <alignment/>
    </xf>
    <xf numFmtId="4" fontId="1" fillId="22" borderId="34" xfId="0" applyNumberFormat="1" applyFont="1" applyFill="1" applyBorder="1" applyAlignment="1">
      <alignment horizontal="right"/>
    </xf>
    <xf numFmtId="4" fontId="1" fillId="22" borderId="26" xfId="0" applyNumberFormat="1" applyFont="1" applyFill="1" applyBorder="1" applyAlignment="1">
      <alignment horizontal="right"/>
    </xf>
    <xf numFmtId="3" fontId="1" fillId="39" borderId="27" xfId="0" applyNumberFormat="1" applyFont="1" applyFill="1" applyBorder="1" applyAlignment="1">
      <alignment horizontal="right"/>
    </xf>
    <xf numFmtId="3" fontId="1" fillId="40" borderId="27" xfId="0" applyNumberFormat="1" applyFont="1" applyFill="1" applyBorder="1" applyAlignment="1">
      <alignment horizontal="right"/>
    </xf>
    <xf numFmtId="3" fontId="1" fillId="40" borderId="26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4" fontId="1" fillId="22" borderId="16" xfId="33" applyNumberFormat="1" applyFont="1" applyFill="1" applyBorder="1" applyAlignment="1" applyProtection="1">
      <alignment horizontal="right"/>
      <protection/>
    </xf>
    <xf numFmtId="3" fontId="1" fillId="39" borderId="16" xfId="33" applyNumberFormat="1" applyFont="1" applyFill="1" applyBorder="1" applyAlignment="1" applyProtection="1">
      <alignment horizontal="right"/>
      <protection/>
    </xf>
    <xf numFmtId="4" fontId="3" fillId="0" borderId="16" xfId="33" applyNumberFormat="1" applyFont="1" applyFill="1" applyBorder="1" applyAlignment="1" applyProtection="1">
      <alignment horizontal="right"/>
      <protection/>
    </xf>
    <xf numFmtId="4" fontId="3" fillId="0" borderId="16" xfId="0" applyNumberFormat="1" applyFont="1" applyBorder="1" applyAlignment="1">
      <alignment/>
    </xf>
    <xf numFmtId="4" fontId="1" fillId="22" borderId="16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22" borderId="16" xfId="0" applyNumberFormat="1" applyFont="1" applyFill="1" applyBorder="1" applyAlignment="1">
      <alignment/>
    </xf>
    <xf numFmtId="3" fontId="1" fillId="39" borderId="16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/>
    </xf>
    <xf numFmtId="3" fontId="75" fillId="0" borderId="10" xfId="0" applyNumberFormat="1" applyFont="1" applyFill="1" applyBorder="1" applyAlignment="1">
      <alignment horizontal="right"/>
    </xf>
    <xf numFmtId="3" fontId="75" fillId="0" borderId="16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0" fontId="7" fillId="0" borderId="60" xfId="0" applyFont="1" applyBorder="1" applyAlignment="1">
      <alignment/>
    </xf>
    <xf numFmtId="1" fontId="3" fillId="0" borderId="25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81" fillId="0" borderId="49" xfId="0" applyNumberFormat="1" applyFont="1" applyBorder="1" applyAlignment="1">
      <alignment/>
    </xf>
    <xf numFmtId="1" fontId="1" fillId="0" borderId="50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54" xfId="0" applyFont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17" fillId="0" borderId="25" xfId="0" applyFont="1" applyBorder="1" applyAlignment="1">
      <alignment/>
    </xf>
    <xf numFmtId="0" fontId="3" fillId="0" borderId="27" xfId="0" applyFont="1" applyFill="1" applyBorder="1" applyAlignment="1">
      <alignment horizontal="left"/>
    </xf>
    <xf numFmtId="0" fontId="1" fillId="0" borderId="34" xfId="0" applyFont="1" applyFill="1" applyBorder="1" applyAlignment="1">
      <alignment/>
    </xf>
    <xf numFmtId="0" fontId="17" fillId="0" borderId="17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4" fontId="3" fillId="0" borderId="1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4" fontId="80" fillId="0" borderId="21" xfId="40" applyNumberFormat="1" applyFont="1" applyFill="1" applyBorder="1" applyAlignment="1" applyProtection="1">
      <alignment/>
      <protection/>
    </xf>
    <xf numFmtId="3" fontId="80" fillId="0" borderId="12" xfId="40" applyNumberFormat="1" applyFont="1" applyFill="1" applyBorder="1" applyAlignment="1" applyProtection="1">
      <alignment/>
      <protection/>
    </xf>
    <xf numFmtId="3" fontId="3" fillId="0" borderId="12" xfId="40" applyNumberFormat="1" applyFont="1" applyFill="1" applyBorder="1" applyAlignment="1" applyProtection="1">
      <alignment/>
      <protection/>
    </xf>
    <xf numFmtId="3" fontId="80" fillId="0" borderId="18" xfId="40" applyNumberFormat="1" applyFont="1" applyFill="1" applyBorder="1" applyAlignment="1" applyProtection="1">
      <alignment/>
      <protection/>
    </xf>
    <xf numFmtId="1" fontId="22" fillId="35" borderId="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1" xfId="40" applyNumberFormat="1" applyFont="1" applyFill="1" applyBorder="1" applyAlignment="1" applyProtection="1">
      <alignment/>
      <protection/>
    </xf>
    <xf numFmtId="4" fontId="3" fillId="0" borderId="19" xfId="40" applyNumberFormat="1" applyFont="1" applyFill="1" applyBorder="1" applyAlignment="1" applyProtection="1">
      <alignment/>
      <protection/>
    </xf>
    <xf numFmtId="3" fontId="3" fillId="0" borderId="11" xfId="40" applyNumberFormat="1" applyFont="1" applyFill="1" applyBorder="1" applyAlignment="1" applyProtection="1">
      <alignment/>
      <protection/>
    </xf>
    <xf numFmtId="3" fontId="3" fillId="0" borderId="14" xfId="40" applyNumberFormat="1" applyFont="1" applyFill="1" applyBorder="1" applyAlignment="1" applyProtection="1">
      <alignment/>
      <protection/>
    </xf>
    <xf numFmtId="0" fontId="3" fillId="35" borderId="0" xfId="0" applyFont="1" applyFill="1" applyAlignment="1">
      <alignment/>
    </xf>
    <xf numFmtId="0" fontId="80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4" fontId="3" fillId="0" borderId="62" xfId="0" applyNumberFormat="1" applyFont="1" applyBorder="1" applyAlignment="1">
      <alignment horizontal="right"/>
    </xf>
    <xf numFmtId="4" fontId="3" fillId="0" borderId="64" xfId="33" applyNumberFormat="1" applyFont="1" applyBorder="1" applyAlignment="1">
      <alignment horizontal="right"/>
    </xf>
    <xf numFmtId="3" fontId="3" fillId="0" borderId="62" xfId="0" applyNumberFormat="1" applyFont="1" applyBorder="1" applyAlignment="1">
      <alignment horizontal="right"/>
    </xf>
    <xf numFmtId="3" fontId="80" fillId="0" borderId="62" xfId="0" applyNumberFormat="1" applyFont="1" applyBorder="1" applyAlignment="1">
      <alignment horizontal="right"/>
    </xf>
    <xf numFmtId="3" fontId="80" fillId="0" borderId="63" xfId="0" applyNumberFormat="1" applyFont="1" applyBorder="1" applyAlignment="1">
      <alignment horizontal="right"/>
    </xf>
    <xf numFmtId="0" fontId="0" fillId="37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40" borderId="26" xfId="0" applyFont="1" applyFill="1" applyBorder="1" applyAlignment="1">
      <alignment/>
    </xf>
    <xf numFmtId="4" fontId="1" fillId="22" borderId="27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3" fontId="85" fillId="0" borderId="12" xfId="0" applyNumberFormat="1" applyFont="1" applyFill="1" applyBorder="1" applyAlignment="1">
      <alignment horizontal="right"/>
    </xf>
    <xf numFmtId="3" fontId="85" fillId="0" borderId="18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8" fillId="37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4" fillId="38" borderId="0" xfId="0" applyFont="1" applyFill="1" applyAlignment="1">
      <alignment/>
    </xf>
    <xf numFmtId="0" fontId="8" fillId="38" borderId="0" xfId="0" applyFont="1" applyFill="1" applyBorder="1" applyAlignment="1">
      <alignment horizontal="left"/>
    </xf>
    <xf numFmtId="0" fontId="3" fillId="38" borderId="54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4" fontId="1" fillId="38" borderId="33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Čiarka 3" xfId="36"/>
    <cellStyle name="Čiarka 4" xfId="37"/>
    <cellStyle name="Dobrá" xfId="38"/>
    <cellStyle name="Excel_BuiltIn_Dobrá" xfId="39"/>
    <cellStyle name="Excel_BuiltIn_Zlá" xfId="40"/>
    <cellStyle name="Hyperlink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eutrálna" xfId="49"/>
    <cellStyle name="Normálna 2" xfId="50"/>
    <cellStyle name="Normálna 3" xfId="51"/>
    <cellStyle name="Normálna 4" xfId="52"/>
    <cellStyle name="Normálna 5" xfId="53"/>
    <cellStyle name="Normálna 6" xfId="54"/>
    <cellStyle name="Percent" xfId="55"/>
    <cellStyle name="Followed Hyperlink" xfId="56"/>
    <cellStyle name="Poznámka" xfId="57"/>
    <cellStyle name="Prepojená bunka" xfId="58"/>
    <cellStyle name="Spolu" xfId="59"/>
    <cellStyle name="Text upozornenia" xfId="60"/>
    <cellStyle name="Titul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0"/>
  <sheetViews>
    <sheetView tabSelected="1" zoomScale="120" zoomScaleNormal="120" workbookViewId="0" topLeftCell="A1">
      <selection activeCell="L5" sqref="L5"/>
    </sheetView>
  </sheetViews>
  <sheetFormatPr defaultColWidth="9.140625" defaultRowHeight="12.75"/>
  <cols>
    <col min="1" max="1" width="6.8515625" style="60" customWidth="1"/>
    <col min="2" max="2" width="29.8515625" style="60" customWidth="1"/>
    <col min="3" max="9" width="10.28125" style="60" customWidth="1"/>
    <col min="10" max="10" width="9.140625" style="59" customWidth="1"/>
    <col min="11" max="11" width="13.421875" style="60" bestFit="1" customWidth="1"/>
    <col min="12" max="12" width="25.421875" style="60" customWidth="1"/>
    <col min="13" max="19" width="9.140625" style="60" customWidth="1"/>
    <col min="20" max="20" width="10.421875" style="60" customWidth="1"/>
    <col min="21" max="21" width="10.28125" style="60" customWidth="1"/>
    <col min="22" max="32" width="9.140625" style="60" customWidth="1"/>
    <col min="33" max="16384" width="9.140625" style="59" customWidth="1"/>
  </cols>
  <sheetData>
    <row r="1" spans="1:24" ht="21.75" customHeight="1">
      <c r="A1" s="846" t="s">
        <v>489</v>
      </c>
      <c r="B1" s="846"/>
      <c r="C1" s="846"/>
      <c r="D1" s="846"/>
      <c r="E1" s="846"/>
      <c r="F1" s="846"/>
      <c r="G1" s="846"/>
      <c r="H1" s="846"/>
      <c r="I1" s="846"/>
      <c r="S1" s="61"/>
      <c r="T1" s="62"/>
      <c r="U1" s="63"/>
      <c r="V1" s="62"/>
      <c r="W1" s="62"/>
      <c r="X1" s="62"/>
    </row>
    <row r="2" spans="1:21" ht="12.75">
      <c r="A2" s="327"/>
      <c r="B2" s="59"/>
      <c r="C2" s="59"/>
      <c r="D2" s="59"/>
      <c r="E2" s="59"/>
      <c r="F2" s="332"/>
      <c r="G2" s="332"/>
      <c r="H2" s="332"/>
      <c r="S2" s="323"/>
      <c r="U2" s="328"/>
    </row>
    <row r="3" spans="1:24" ht="19.5" customHeight="1">
      <c r="A3" s="847" t="s">
        <v>104</v>
      </c>
      <c r="B3" s="847"/>
      <c r="C3" s="847"/>
      <c r="D3" s="847"/>
      <c r="E3" s="847"/>
      <c r="F3" s="847"/>
      <c r="G3" s="847"/>
      <c r="H3" s="847"/>
      <c r="I3" s="847"/>
      <c r="S3" s="64"/>
      <c r="T3" s="67"/>
      <c r="U3" s="62"/>
      <c r="V3" s="62"/>
      <c r="W3" s="62"/>
      <c r="X3" s="62"/>
    </row>
    <row r="4" spans="1:19" ht="12.75">
      <c r="A4" s="323"/>
      <c r="B4" s="328"/>
      <c r="C4" s="328"/>
      <c r="D4" s="328"/>
      <c r="E4" s="70"/>
      <c r="F4" s="323"/>
      <c r="G4" s="323"/>
      <c r="S4" s="323"/>
    </row>
    <row r="5" spans="1:18" ht="12.75">
      <c r="A5" s="299" t="s">
        <v>63</v>
      </c>
      <c r="B5" s="300"/>
      <c r="C5" s="301"/>
      <c r="D5" s="300"/>
      <c r="E5" s="70"/>
      <c r="F5" s="322"/>
      <c r="G5" s="322"/>
      <c r="I5" s="325" t="s">
        <v>119</v>
      </c>
      <c r="R5" s="323"/>
    </row>
    <row r="6" spans="1:24" ht="12.75">
      <c r="A6" s="141" t="s">
        <v>16</v>
      </c>
      <c r="B6" s="142" t="s">
        <v>0</v>
      </c>
      <c r="C6" s="144" t="s">
        <v>21</v>
      </c>
      <c r="D6" s="143" t="s">
        <v>21</v>
      </c>
      <c r="E6" s="145" t="s">
        <v>57</v>
      </c>
      <c r="F6" s="145" t="s">
        <v>58</v>
      </c>
      <c r="G6" s="145" t="s">
        <v>490</v>
      </c>
      <c r="H6" s="145" t="s">
        <v>490</v>
      </c>
      <c r="I6" s="145" t="s">
        <v>490</v>
      </c>
      <c r="R6" s="69"/>
      <c r="S6" s="69"/>
      <c r="T6" s="47"/>
      <c r="U6" s="47"/>
      <c r="V6" s="62"/>
      <c r="W6" s="48"/>
      <c r="X6" s="49"/>
    </row>
    <row r="7" spans="1:24" ht="12.75">
      <c r="A7" s="138" t="s">
        <v>30</v>
      </c>
      <c r="B7" s="139"/>
      <c r="C7" s="152">
        <v>2018</v>
      </c>
      <c r="D7" s="140" t="s">
        <v>109</v>
      </c>
      <c r="E7" s="152" t="s">
        <v>110</v>
      </c>
      <c r="F7" s="152" t="s">
        <v>110</v>
      </c>
      <c r="G7" s="152" t="s">
        <v>491</v>
      </c>
      <c r="H7" s="152" t="s">
        <v>492</v>
      </c>
      <c r="I7" s="153" t="s">
        <v>493</v>
      </c>
      <c r="R7" s="62"/>
      <c r="S7" s="62"/>
      <c r="T7" s="48"/>
      <c r="U7" s="48"/>
      <c r="V7" s="62"/>
      <c r="W7" s="48"/>
      <c r="X7" s="49"/>
    </row>
    <row r="8" spans="1:24" ht="12.75">
      <c r="A8" s="122">
        <v>110</v>
      </c>
      <c r="B8" s="136" t="s">
        <v>1</v>
      </c>
      <c r="C8" s="117">
        <v>2731654.42</v>
      </c>
      <c r="D8" s="131">
        <v>2976299.71</v>
      </c>
      <c r="E8" s="118">
        <v>3005900</v>
      </c>
      <c r="F8" s="118">
        <v>2851114</v>
      </c>
      <c r="G8" s="118">
        <v>2900000</v>
      </c>
      <c r="H8" s="118">
        <v>3034000</v>
      </c>
      <c r="I8" s="123">
        <v>3094000</v>
      </c>
      <c r="R8" s="62"/>
      <c r="S8" s="62"/>
      <c r="T8" s="63"/>
      <c r="U8" s="63"/>
      <c r="V8" s="62"/>
      <c r="W8" s="65"/>
      <c r="X8" s="65"/>
    </row>
    <row r="9" spans="1:24" ht="12.75">
      <c r="A9" s="124">
        <v>120</v>
      </c>
      <c r="B9" s="125" t="s">
        <v>105</v>
      </c>
      <c r="C9" s="109">
        <v>456095.63</v>
      </c>
      <c r="D9" s="132">
        <v>451174.65</v>
      </c>
      <c r="E9" s="110">
        <v>548000</v>
      </c>
      <c r="F9" s="110">
        <v>552330</v>
      </c>
      <c r="G9" s="110">
        <v>557000</v>
      </c>
      <c r="H9" s="110">
        <v>607700</v>
      </c>
      <c r="I9" s="126">
        <v>607700</v>
      </c>
      <c r="R9" s="62"/>
      <c r="S9" s="62"/>
      <c r="T9" s="63"/>
      <c r="U9" s="63"/>
      <c r="V9" s="62"/>
      <c r="W9" s="65"/>
      <c r="X9" s="65"/>
    </row>
    <row r="10" spans="1:24" ht="12.75">
      <c r="A10" s="124">
        <v>130</v>
      </c>
      <c r="B10" s="125" t="s">
        <v>106</v>
      </c>
      <c r="C10" s="109">
        <v>9699.51</v>
      </c>
      <c r="D10" s="132">
        <v>10844.12</v>
      </c>
      <c r="E10" s="110">
        <v>10000</v>
      </c>
      <c r="F10" s="110">
        <v>10233</v>
      </c>
      <c r="G10" s="110">
        <v>10200</v>
      </c>
      <c r="H10" s="110">
        <v>10229</v>
      </c>
      <c r="I10" s="126">
        <v>10229</v>
      </c>
      <c r="R10" s="62"/>
      <c r="S10" s="62"/>
      <c r="T10" s="63"/>
      <c r="U10" s="63"/>
      <c r="V10" s="62"/>
      <c r="W10" s="65"/>
      <c r="X10" s="65"/>
    </row>
    <row r="11" spans="1:24" ht="12.75">
      <c r="A11" s="124">
        <v>130</v>
      </c>
      <c r="B11" s="125" t="s">
        <v>31</v>
      </c>
      <c r="C11" s="109">
        <v>98672.86</v>
      </c>
      <c r="D11" s="132">
        <v>106718.32</v>
      </c>
      <c r="E11" s="110">
        <v>117150</v>
      </c>
      <c r="F11" s="110">
        <v>117686</v>
      </c>
      <c r="G11" s="110">
        <v>235000</v>
      </c>
      <c r="H11" s="110">
        <v>235000</v>
      </c>
      <c r="I11" s="126">
        <v>235000</v>
      </c>
      <c r="R11" s="62"/>
      <c r="S11" s="62"/>
      <c r="T11" s="63"/>
      <c r="U11" s="63"/>
      <c r="V11" s="62"/>
      <c r="W11" s="65"/>
      <c r="X11" s="65"/>
    </row>
    <row r="12" spans="1:24" ht="12.75">
      <c r="A12" s="124">
        <v>210</v>
      </c>
      <c r="B12" s="125" t="s">
        <v>25</v>
      </c>
      <c r="C12" s="109"/>
      <c r="D12" s="132">
        <v>138754.7</v>
      </c>
      <c r="E12" s="110">
        <v>133000</v>
      </c>
      <c r="F12" s="110">
        <v>130500</v>
      </c>
      <c r="G12" s="110">
        <v>135950</v>
      </c>
      <c r="H12" s="110">
        <v>135950</v>
      </c>
      <c r="I12" s="126">
        <v>135950</v>
      </c>
      <c r="R12" s="62"/>
      <c r="S12" s="62"/>
      <c r="T12" s="63"/>
      <c r="U12" s="63"/>
      <c r="V12" s="62"/>
      <c r="W12" s="65"/>
      <c r="X12" s="65"/>
    </row>
    <row r="13" spans="1:24" ht="12.75">
      <c r="A13" s="124">
        <v>210</v>
      </c>
      <c r="B13" s="125" t="s">
        <v>107</v>
      </c>
      <c r="C13" s="109">
        <v>266562.25</v>
      </c>
      <c r="D13" s="132">
        <v>272334.87</v>
      </c>
      <c r="E13" s="110">
        <v>260000</v>
      </c>
      <c r="F13" s="110">
        <v>250636</v>
      </c>
      <c r="G13" s="110">
        <v>256000</v>
      </c>
      <c r="H13" s="110">
        <v>265000</v>
      </c>
      <c r="I13" s="126">
        <v>265000</v>
      </c>
      <c r="K13" s="70"/>
      <c r="R13" s="62"/>
      <c r="S13" s="62"/>
      <c r="T13" s="63"/>
      <c r="U13" s="63"/>
      <c r="V13" s="62"/>
      <c r="W13" s="65"/>
      <c r="X13" s="65"/>
    </row>
    <row r="14" spans="1:24" ht="12.75">
      <c r="A14" s="124">
        <v>220</v>
      </c>
      <c r="B14" s="125" t="s">
        <v>2</v>
      </c>
      <c r="C14" s="109">
        <v>22609.52</v>
      </c>
      <c r="D14" s="132">
        <v>28632.56</v>
      </c>
      <c r="E14" s="110">
        <v>25000</v>
      </c>
      <c r="F14" s="110">
        <v>25000</v>
      </c>
      <c r="G14" s="110">
        <v>25000</v>
      </c>
      <c r="H14" s="110">
        <v>25000</v>
      </c>
      <c r="I14" s="126">
        <v>25000</v>
      </c>
      <c r="R14" s="62"/>
      <c r="S14" s="62"/>
      <c r="T14" s="63"/>
      <c r="U14" s="63"/>
      <c r="V14" s="62"/>
      <c r="W14" s="65"/>
      <c r="X14" s="65"/>
    </row>
    <row r="15" spans="1:24" ht="11.25" customHeight="1">
      <c r="A15" s="124">
        <v>220</v>
      </c>
      <c r="B15" s="125" t="s">
        <v>20</v>
      </c>
      <c r="C15" s="109">
        <v>3110.4</v>
      </c>
      <c r="D15" s="132">
        <v>3498.59</v>
      </c>
      <c r="E15" s="110"/>
      <c r="F15" s="110">
        <v>1800</v>
      </c>
      <c r="G15" s="110"/>
      <c r="H15" s="110"/>
      <c r="I15" s="126"/>
      <c r="R15" s="62"/>
      <c r="S15" s="62"/>
      <c r="T15" s="63"/>
      <c r="U15" s="63"/>
      <c r="V15" s="62"/>
      <c r="W15" s="65"/>
      <c r="X15" s="65"/>
    </row>
    <row r="16" spans="1:24" ht="12.75">
      <c r="A16" s="124">
        <v>220</v>
      </c>
      <c r="B16" s="125" t="s">
        <v>45</v>
      </c>
      <c r="C16" s="111">
        <v>12181.7</v>
      </c>
      <c r="D16" s="132">
        <v>19922.5</v>
      </c>
      <c r="E16" s="110">
        <v>14000</v>
      </c>
      <c r="F16" s="110">
        <v>7200</v>
      </c>
      <c r="G16" s="110">
        <v>10000</v>
      </c>
      <c r="H16" s="110">
        <v>10000</v>
      </c>
      <c r="I16" s="126">
        <v>10000</v>
      </c>
      <c r="R16" s="62"/>
      <c r="S16" s="62"/>
      <c r="T16" s="63"/>
      <c r="U16" s="63"/>
      <c r="V16" s="62"/>
      <c r="W16" s="65"/>
      <c r="X16" s="65"/>
    </row>
    <row r="17" spans="1:24" ht="12.75">
      <c r="A17" s="124">
        <v>220</v>
      </c>
      <c r="B17" s="125" t="s">
        <v>26</v>
      </c>
      <c r="C17" s="109">
        <v>40432.73</v>
      </c>
      <c r="D17" s="132">
        <v>45068.11</v>
      </c>
      <c r="E17" s="110">
        <v>38500</v>
      </c>
      <c r="F17" s="110">
        <v>38500</v>
      </c>
      <c r="G17" s="110">
        <v>36000</v>
      </c>
      <c r="H17" s="110">
        <v>36000</v>
      </c>
      <c r="I17" s="126">
        <v>36000</v>
      </c>
      <c r="R17" s="62"/>
      <c r="S17" s="62"/>
      <c r="T17" s="63"/>
      <c r="U17" s="63"/>
      <c r="V17" s="62"/>
      <c r="W17" s="65"/>
      <c r="X17" s="65"/>
    </row>
    <row r="18" spans="1:24" ht="12.75">
      <c r="A18" s="124">
        <v>220</v>
      </c>
      <c r="B18" s="125" t="s">
        <v>19</v>
      </c>
      <c r="C18" s="109">
        <v>8851</v>
      </c>
      <c r="D18" s="132">
        <v>10014</v>
      </c>
      <c r="E18" s="110">
        <v>9500</v>
      </c>
      <c r="F18" s="110">
        <v>5000</v>
      </c>
      <c r="G18" s="110">
        <v>9500</v>
      </c>
      <c r="H18" s="110">
        <v>9500</v>
      </c>
      <c r="I18" s="126">
        <v>9500</v>
      </c>
      <c r="R18" s="62"/>
      <c r="S18" s="62"/>
      <c r="T18" s="63"/>
      <c r="U18" s="63"/>
      <c r="V18" s="62"/>
      <c r="W18" s="65"/>
      <c r="X18" s="65"/>
    </row>
    <row r="19" spans="1:24" ht="12.75">
      <c r="A19" s="124">
        <v>220</v>
      </c>
      <c r="B19" s="125" t="s">
        <v>32</v>
      </c>
      <c r="C19" s="109">
        <v>66143.39</v>
      </c>
      <c r="D19" s="132">
        <v>60828.02</v>
      </c>
      <c r="E19" s="110">
        <v>75662</v>
      </c>
      <c r="F19" s="110">
        <v>71012</v>
      </c>
      <c r="G19" s="110">
        <v>71440</v>
      </c>
      <c r="H19" s="110">
        <v>71440</v>
      </c>
      <c r="I19" s="126">
        <v>71440</v>
      </c>
      <c r="R19" s="62"/>
      <c r="S19" s="62"/>
      <c r="T19" s="63"/>
      <c r="U19" s="63"/>
      <c r="V19" s="62"/>
      <c r="W19" s="65"/>
      <c r="X19" s="65"/>
    </row>
    <row r="20" spans="1:24" ht="12.75">
      <c r="A20" s="124">
        <v>240</v>
      </c>
      <c r="B20" s="125" t="s">
        <v>27</v>
      </c>
      <c r="C20" s="109">
        <v>156.15</v>
      </c>
      <c r="D20" s="132">
        <v>47.61</v>
      </c>
      <c r="E20" s="110"/>
      <c r="F20" s="110">
        <v>70</v>
      </c>
      <c r="G20" s="110"/>
      <c r="H20" s="110"/>
      <c r="I20" s="126"/>
      <c r="R20" s="62"/>
      <c r="S20" s="62"/>
      <c r="T20" s="63"/>
      <c r="U20" s="63"/>
      <c r="V20" s="62"/>
      <c r="W20" s="65"/>
      <c r="X20" s="65"/>
    </row>
    <row r="21" spans="1:24" ht="12.75">
      <c r="A21" s="124">
        <v>290</v>
      </c>
      <c r="B21" s="125" t="s">
        <v>24</v>
      </c>
      <c r="C21" s="109">
        <v>20961.41</v>
      </c>
      <c r="D21" s="132">
        <v>18681.67</v>
      </c>
      <c r="E21" s="112">
        <v>57340</v>
      </c>
      <c r="F21" s="110">
        <v>57340</v>
      </c>
      <c r="G21" s="110">
        <v>54400</v>
      </c>
      <c r="H21" s="110">
        <v>54400</v>
      </c>
      <c r="I21" s="126">
        <v>54400</v>
      </c>
      <c r="R21" s="62"/>
      <c r="S21" s="62"/>
      <c r="T21" s="63"/>
      <c r="U21" s="63"/>
      <c r="V21" s="62"/>
      <c r="W21" s="65"/>
      <c r="X21" s="65"/>
    </row>
    <row r="22" spans="1:24" ht="12.75">
      <c r="A22" s="124">
        <v>290</v>
      </c>
      <c r="B22" s="125" t="s">
        <v>3</v>
      </c>
      <c r="C22" s="109">
        <v>45438.55</v>
      </c>
      <c r="D22" s="132">
        <v>43182.81</v>
      </c>
      <c r="E22" s="110">
        <v>44000</v>
      </c>
      <c r="F22" s="110">
        <v>36527</v>
      </c>
      <c r="G22" s="110">
        <v>30000</v>
      </c>
      <c r="H22" s="110">
        <v>30000</v>
      </c>
      <c r="I22" s="126">
        <v>30000</v>
      </c>
      <c r="R22" s="62"/>
      <c r="S22" s="62"/>
      <c r="T22" s="63"/>
      <c r="U22" s="63"/>
      <c r="V22" s="62"/>
      <c r="W22" s="65"/>
      <c r="X22" s="65"/>
    </row>
    <row r="23" spans="1:24" ht="12.75">
      <c r="A23" s="124">
        <v>290</v>
      </c>
      <c r="B23" s="125" t="s">
        <v>52</v>
      </c>
      <c r="C23" s="109">
        <v>21735.72</v>
      </c>
      <c r="D23" s="132">
        <v>31538.63</v>
      </c>
      <c r="E23" s="110">
        <v>10000</v>
      </c>
      <c r="F23" s="112">
        <v>31675</v>
      </c>
      <c r="G23" s="112">
        <v>10000</v>
      </c>
      <c r="H23" s="112">
        <v>10000</v>
      </c>
      <c r="I23" s="127">
        <v>10000</v>
      </c>
      <c r="R23" s="62"/>
      <c r="S23" s="62"/>
      <c r="T23" s="63"/>
      <c r="U23" s="63"/>
      <c r="V23" s="62"/>
      <c r="W23" s="65"/>
      <c r="X23" s="65"/>
    </row>
    <row r="24" spans="1:24" ht="12.75">
      <c r="A24" s="124">
        <v>311</v>
      </c>
      <c r="B24" s="125" t="s">
        <v>40</v>
      </c>
      <c r="C24" s="109">
        <v>11849.02</v>
      </c>
      <c r="D24" s="132">
        <v>5930.42</v>
      </c>
      <c r="E24" s="110">
        <v>5000</v>
      </c>
      <c r="F24" s="110">
        <v>10000</v>
      </c>
      <c r="G24" s="110">
        <v>5000</v>
      </c>
      <c r="H24" s="110">
        <v>5000</v>
      </c>
      <c r="I24" s="126">
        <v>5000</v>
      </c>
      <c r="R24" s="62"/>
      <c r="S24" s="62"/>
      <c r="T24" s="63"/>
      <c r="U24" s="63"/>
      <c r="V24" s="62"/>
      <c r="W24" s="65"/>
      <c r="X24" s="65"/>
    </row>
    <row r="25" spans="1:24" ht="12.75">
      <c r="A25" s="124">
        <v>310</v>
      </c>
      <c r="B25" s="125" t="s">
        <v>34</v>
      </c>
      <c r="C25" s="109"/>
      <c r="D25" s="132">
        <v>9333.14</v>
      </c>
      <c r="E25" s="110">
        <v>48000</v>
      </c>
      <c r="F25" s="110">
        <v>48000</v>
      </c>
      <c r="G25" s="110">
        <v>22530</v>
      </c>
      <c r="H25" s="110"/>
      <c r="I25" s="126"/>
      <c r="R25" s="62"/>
      <c r="S25" s="62"/>
      <c r="T25" s="63"/>
      <c r="U25" s="63"/>
      <c r="V25" s="62"/>
      <c r="W25" s="65"/>
      <c r="X25" s="65"/>
    </row>
    <row r="26" spans="1:24" ht="12.75">
      <c r="A26" s="124">
        <v>310</v>
      </c>
      <c r="B26" s="125" t="s">
        <v>51</v>
      </c>
      <c r="C26" s="114">
        <v>4100.89</v>
      </c>
      <c r="D26" s="133">
        <v>13103.13</v>
      </c>
      <c r="E26" s="115">
        <v>14800</v>
      </c>
      <c r="F26" s="115">
        <v>14800</v>
      </c>
      <c r="G26" s="115">
        <v>21015</v>
      </c>
      <c r="H26" s="115">
        <v>21015</v>
      </c>
      <c r="I26" s="128">
        <v>21015</v>
      </c>
      <c r="R26" s="62"/>
      <c r="S26" s="62"/>
      <c r="T26" s="63"/>
      <c r="U26" s="63"/>
      <c r="V26" s="62"/>
      <c r="W26" s="65"/>
      <c r="X26" s="65"/>
    </row>
    <row r="27" spans="1:24" ht="12.75">
      <c r="A27" s="124">
        <v>310</v>
      </c>
      <c r="B27" s="125" t="s">
        <v>11</v>
      </c>
      <c r="C27" s="114">
        <v>13993.6</v>
      </c>
      <c r="D27" s="132">
        <v>3445.86</v>
      </c>
      <c r="E27" s="112">
        <v>6000</v>
      </c>
      <c r="F27" s="112">
        <v>6000</v>
      </c>
      <c r="G27" s="112">
        <v>6000</v>
      </c>
      <c r="H27" s="112">
        <v>6000</v>
      </c>
      <c r="I27" s="127">
        <v>6000</v>
      </c>
      <c r="R27" s="62"/>
      <c r="S27" s="62"/>
      <c r="T27" s="63"/>
      <c r="U27" s="63"/>
      <c r="V27" s="62"/>
      <c r="W27" s="65"/>
      <c r="X27" s="65"/>
    </row>
    <row r="28" spans="1:24" ht="12.75">
      <c r="A28" s="124">
        <v>310</v>
      </c>
      <c r="B28" s="125" t="s">
        <v>39</v>
      </c>
      <c r="C28" s="111">
        <v>10991.72</v>
      </c>
      <c r="D28" s="132">
        <v>12935.02</v>
      </c>
      <c r="E28" s="110">
        <v>10500</v>
      </c>
      <c r="F28" s="110">
        <v>10500</v>
      </c>
      <c r="G28" s="110">
        <v>10500</v>
      </c>
      <c r="H28" s="110">
        <v>10500</v>
      </c>
      <c r="I28" s="126">
        <v>10500</v>
      </c>
      <c r="R28" s="62"/>
      <c r="S28" s="62"/>
      <c r="T28" s="63"/>
      <c r="U28" s="63"/>
      <c r="V28" s="62"/>
      <c r="W28" s="65"/>
      <c r="X28" s="65"/>
    </row>
    <row r="29" spans="1:24" ht="12.75">
      <c r="A29" s="124">
        <v>310</v>
      </c>
      <c r="B29" s="125" t="s">
        <v>35</v>
      </c>
      <c r="C29" s="109">
        <v>1437</v>
      </c>
      <c r="D29" s="132">
        <v>2123</v>
      </c>
      <c r="E29" s="110">
        <v>3100</v>
      </c>
      <c r="F29" s="110">
        <v>3100</v>
      </c>
      <c r="G29" s="110">
        <v>3100</v>
      </c>
      <c r="H29" s="110">
        <v>3100</v>
      </c>
      <c r="I29" s="126">
        <v>3100</v>
      </c>
      <c r="R29" s="62"/>
      <c r="S29" s="62"/>
      <c r="T29" s="63"/>
      <c r="U29" s="63"/>
      <c r="V29" s="62"/>
      <c r="W29" s="65"/>
      <c r="X29" s="65"/>
    </row>
    <row r="30" spans="1:24" ht="12.75">
      <c r="A30" s="124">
        <v>310</v>
      </c>
      <c r="B30" s="125" t="s">
        <v>36</v>
      </c>
      <c r="C30" s="111">
        <v>3533</v>
      </c>
      <c r="D30" s="132">
        <v>592.8</v>
      </c>
      <c r="E30" s="110">
        <v>1000</v>
      </c>
      <c r="F30" s="110">
        <v>1600</v>
      </c>
      <c r="G30" s="110">
        <v>1000</v>
      </c>
      <c r="H30" s="110">
        <v>1000</v>
      </c>
      <c r="I30" s="126">
        <v>1000</v>
      </c>
      <c r="R30" s="62"/>
      <c r="S30" s="62"/>
      <c r="T30" s="63"/>
      <c r="U30" s="63"/>
      <c r="V30" s="62"/>
      <c r="W30" s="65"/>
      <c r="X30" s="65"/>
    </row>
    <row r="31" spans="1:24" ht="12.75">
      <c r="A31" s="124">
        <v>310</v>
      </c>
      <c r="B31" s="125" t="s">
        <v>37</v>
      </c>
      <c r="C31" s="111">
        <v>614.2</v>
      </c>
      <c r="D31" s="132">
        <v>149.4</v>
      </c>
      <c r="E31" s="110">
        <v>1300</v>
      </c>
      <c r="F31" s="110">
        <v>1300</v>
      </c>
      <c r="G31" s="110">
        <v>500</v>
      </c>
      <c r="H31" s="110">
        <v>500</v>
      </c>
      <c r="I31" s="126">
        <v>500</v>
      </c>
      <c r="R31" s="62"/>
      <c r="S31" s="62"/>
      <c r="T31" s="63"/>
      <c r="U31" s="63"/>
      <c r="V31" s="62"/>
      <c r="W31" s="65"/>
      <c r="X31" s="65"/>
    </row>
    <row r="32" spans="1:24" ht="12.75">
      <c r="A32" s="124">
        <v>310</v>
      </c>
      <c r="B32" s="125" t="s">
        <v>56</v>
      </c>
      <c r="C32" s="111">
        <v>1690.75</v>
      </c>
      <c r="D32" s="134">
        <v>4815.91</v>
      </c>
      <c r="E32" s="112">
        <v>8600</v>
      </c>
      <c r="F32" s="112">
        <v>11318</v>
      </c>
      <c r="G32" s="112">
        <v>2058</v>
      </c>
      <c r="H32" s="112"/>
      <c r="I32" s="127"/>
      <c r="R32" s="62"/>
      <c r="S32" s="62"/>
      <c r="T32" s="63"/>
      <c r="U32" s="63"/>
      <c r="V32" s="62"/>
      <c r="W32" s="65"/>
      <c r="X32" s="65"/>
    </row>
    <row r="33" spans="1:24" ht="12.75">
      <c r="A33" s="124">
        <v>310</v>
      </c>
      <c r="B33" s="125" t="s">
        <v>47</v>
      </c>
      <c r="C33" s="114">
        <v>3972.28</v>
      </c>
      <c r="D33" s="132">
        <v>11357.11</v>
      </c>
      <c r="E33" s="115">
        <v>4000</v>
      </c>
      <c r="F33" s="115">
        <v>17976</v>
      </c>
      <c r="G33" s="115">
        <v>10500</v>
      </c>
      <c r="H33" s="115">
        <v>11800</v>
      </c>
      <c r="I33" s="128"/>
      <c r="R33" s="62"/>
      <c r="S33" s="62"/>
      <c r="T33" s="63"/>
      <c r="U33" s="63"/>
      <c r="V33" s="62"/>
      <c r="W33" s="65"/>
      <c r="X33" s="65"/>
    </row>
    <row r="34" spans="1:24" ht="12.75">
      <c r="A34" s="124">
        <v>310</v>
      </c>
      <c r="B34" s="125" t="s">
        <v>38</v>
      </c>
      <c r="C34" s="114">
        <v>6186.96</v>
      </c>
      <c r="D34" s="132">
        <v>8365.64</v>
      </c>
      <c r="E34" s="112">
        <v>10000</v>
      </c>
      <c r="F34" s="112">
        <v>7000</v>
      </c>
      <c r="G34" s="112">
        <v>7200</v>
      </c>
      <c r="H34" s="112">
        <v>7200</v>
      </c>
      <c r="I34" s="127">
        <v>7200</v>
      </c>
      <c r="R34" s="62"/>
      <c r="S34" s="62"/>
      <c r="T34" s="63"/>
      <c r="U34" s="63"/>
      <c r="V34" s="62"/>
      <c r="W34" s="65"/>
      <c r="X34" s="65"/>
    </row>
    <row r="35" spans="1:24" ht="12.75">
      <c r="A35" s="124">
        <v>310</v>
      </c>
      <c r="B35" s="125" t="s">
        <v>14</v>
      </c>
      <c r="C35" s="111">
        <v>32229.94</v>
      </c>
      <c r="D35" s="134">
        <v>25977.56</v>
      </c>
      <c r="E35" s="112">
        <v>32000</v>
      </c>
      <c r="F35" s="112">
        <v>35150</v>
      </c>
      <c r="G35" s="112">
        <v>40950</v>
      </c>
      <c r="H35" s="112">
        <v>40950</v>
      </c>
      <c r="I35" s="127">
        <v>40950</v>
      </c>
      <c r="R35" s="62"/>
      <c r="S35" s="62"/>
      <c r="T35" s="63"/>
      <c r="U35" s="63"/>
      <c r="V35" s="62"/>
      <c r="W35" s="65"/>
      <c r="X35" s="65"/>
    </row>
    <row r="36" spans="1:24" ht="12.75">
      <c r="A36" s="124">
        <v>310</v>
      </c>
      <c r="B36" s="125" t="s">
        <v>18</v>
      </c>
      <c r="C36" s="111">
        <v>243.6</v>
      </c>
      <c r="D36" s="132">
        <v>66.18</v>
      </c>
      <c r="E36" s="110">
        <v>1500</v>
      </c>
      <c r="F36" s="110">
        <v>1500</v>
      </c>
      <c r="G36" s="112">
        <v>1500</v>
      </c>
      <c r="H36" s="110">
        <v>1500</v>
      </c>
      <c r="I36" s="126">
        <v>1500</v>
      </c>
      <c r="R36" s="62"/>
      <c r="S36" s="62"/>
      <c r="T36" s="63"/>
      <c r="U36" s="63"/>
      <c r="V36" s="62"/>
      <c r="W36" s="65"/>
      <c r="X36" s="65"/>
    </row>
    <row r="37" spans="1:24" ht="12.75">
      <c r="A37" s="124">
        <v>310</v>
      </c>
      <c r="B37" s="125" t="s">
        <v>48</v>
      </c>
      <c r="C37" s="114">
        <v>4800</v>
      </c>
      <c r="D37" s="133">
        <v>3400</v>
      </c>
      <c r="E37" s="115"/>
      <c r="F37" s="115">
        <v>3500</v>
      </c>
      <c r="G37" s="115"/>
      <c r="H37" s="115"/>
      <c r="I37" s="128"/>
      <c r="R37" s="62"/>
      <c r="S37" s="62"/>
      <c r="T37" s="63"/>
      <c r="U37" s="63"/>
      <c r="V37" s="62"/>
      <c r="W37" s="65"/>
      <c r="X37" s="65"/>
    </row>
    <row r="38" spans="1:24" ht="12.75">
      <c r="A38" s="124">
        <v>310</v>
      </c>
      <c r="B38" s="125" t="s">
        <v>4</v>
      </c>
      <c r="C38" s="114">
        <v>10582.79</v>
      </c>
      <c r="D38" s="132">
        <v>12326.8</v>
      </c>
      <c r="E38" s="110">
        <v>12330</v>
      </c>
      <c r="F38" s="110">
        <v>12330</v>
      </c>
      <c r="G38" s="110">
        <v>13680</v>
      </c>
      <c r="H38" s="110">
        <v>13680</v>
      </c>
      <c r="I38" s="126">
        <v>13680</v>
      </c>
      <c r="R38" s="62"/>
      <c r="S38" s="62"/>
      <c r="T38" s="63"/>
      <c r="U38" s="63"/>
      <c r="V38" s="62"/>
      <c r="W38" s="65"/>
      <c r="X38" s="65"/>
    </row>
    <row r="39" spans="1:24" ht="12.75">
      <c r="A39" s="124">
        <v>310</v>
      </c>
      <c r="B39" s="125" t="s">
        <v>46</v>
      </c>
      <c r="C39" s="114">
        <v>27496.9</v>
      </c>
      <c r="D39" s="132">
        <v>32058.33</v>
      </c>
      <c r="E39" s="112">
        <v>32060</v>
      </c>
      <c r="F39" s="112">
        <v>35631</v>
      </c>
      <c r="G39" s="112">
        <v>38000</v>
      </c>
      <c r="H39" s="112">
        <v>38000</v>
      </c>
      <c r="I39" s="127">
        <v>38000</v>
      </c>
      <c r="K39" s="71"/>
      <c r="R39" s="62"/>
      <c r="S39" s="62"/>
      <c r="T39" s="63"/>
      <c r="U39" s="63"/>
      <c r="V39" s="62"/>
      <c r="W39" s="65"/>
      <c r="X39" s="65"/>
    </row>
    <row r="40" spans="1:24" ht="12.75">
      <c r="A40" s="124">
        <v>310</v>
      </c>
      <c r="B40" s="125" t="s">
        <v>9</v>
      </c>
      <c r="C40" s="114">
        <v>14945</v>
      </c>
      <c r="D40" s="132">
        <v>16300</v>
      </c>
      <c r="E40" s="112">
        <v>15000</v>
      </c>
      <c r="F40" s="112">
        <v>17000</v>
      </c>
      <c r="G40" s="112">
        <v>17124</v>
      </c>
      <c r="H40" s="112">
        <v>17124</v>
      </c>
      <c r="I40" s="127">
        <v>17124</v>
      </c>
      <c r="R40" s="69"/>
      <c r="S40" s="69"/>
      <c r="T40" s="72"/>
      <c r="U40" s="72"/>
      <c r="V40" s="62"/>
      <c r="W40" s="73"/>
      <c r="X40" s="73"/>
    </row>
    <row r="41" spans="1:24" ht="12.75">
      <c r="A41" s="124">
        <v>310</v>
      </c>
      <c r="B41" s="125" t="s">
        <v>13</v>
      </c>
      <c r="C41" s="114">
        <v>2479.95</v>
      </c>
      <c r="D41" s="132">
        <v>2464.77</v>
      </c>
      <c r="E41" s="115">
        <v>2565</v>
      </c>
      <c r="F41" s="115">
        <v>2565</v>
      </c>
      <c r="G41" s="115">
        <v>2565</v>
      </c>
      <c r="H41" s="115">
        <v>2565</v>
      </c>
      <c r="I41" s="128">
        <v>2565</v>
      </c>
      <c r="S41" s="67"/>
      <c r="T41" s="74"/>
      <c r="U41" s="74"/>
      <c r="V41" s="74"/>
      <c r="W41" s="75"/>
      <c r="X41" s="75"/>
    </row>
    <row r="42" spans="1:32" s="76" customFormat="1" ht="12.75">
      <c r="A42" s="124">
        <v>310</v>
      </c>
      <c r="B42" s="125" t="s">
        <v>12</v>
      </c>
      <c r="C42" s="114">
        <v>716.91</v>
      </c>
      <c r="D42" s="132">
        <v>698.2</v>
      </c>
      <c r="E42" s="115">
        <v>720</v>
      </c>
      <c r="F42" s="115">
        <v>720</v>
      </c>
      <c r="G42" s="115">
        <v>720</v>
      </c>
      <c r="H42" s="115">
        <v>720</v>
      </c>
      <c r="I42" s="128">
        <v>720</v>
      </c>
      <c r="K42" s="60"/>
      <c r="L42" s="60"/>
      <c r="M42" s="60"/>
      <c r="N42" s="60"/>
      <c r="O42" s="60"/>
      <c r="P42" s="60"/>
      <c r="Q42" s="60"/>
      <c r="R42" s="60"/>
      <c r="S42" s="69"/>
      <c r="T42" s="62"/>
      <c r="U42" s="63"/>
      <c r="V42" s="62"/>
      <c r="W42" s="62"/>
      <c r="X42" s="65"/>
      <c r="Y42" s="60"/>
      <c r="Z42" s="60"/>
      <c r="AA42" s="60"/>
      <c r="AB42" s="60"/>
      <c r="AC42" s="60"/>
      <c r="AD42" s="60"/>
      <c r="AE42" s="60"/>
      <c r="AF42" s="60"/>
    </row>
    <row r="43" spans="1:32" s="76" customFormat="1" ht="12.75">
      <c r="A43" s="124">
        <v>310</v>
      </c>
      <c r="B43" s="125" t="s">
        <v>22</v>
      </c>
      <c r="C43" s="114">
        <v>1146</v>
      </c>
      <c r="D43" s="132">
        <v>267.6</v>
      </c>
      <c r="E43" s="115">
        <v>500</v>
      </c>
      <c r="F43" s="115">
        <v>500</v>
      </c>
      <c r="G43" s="115">
        <v>500</v>
      </c>
      <c r="H43" s="115">
        <v>500</v>
      </c>
      <c r="I43" s="128">
        <v>500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</row>
    <row r="44" spans="1:32" s="76" customFormat="1" ht="12.75">
      <c r="A44" s="124">
        <v>310</v>
      </c>
      <c r="B44" s="125" t="s">
        <v>5</v>
      </c>
      <c r="C44" s="114">
        <v>1133054</v>
      </c>
      <c r="D44" s="132">
        <v>1239576</v>
      </c>
      <c r="E44" s="112">
        <v>1274600</v>
      </c>
      <c r="F44" s="112">
        <v>1323331</v>
      </c>
      <c r="G44" s="112">
        <v>1383488</v>
      </c>
      <c r="H44" s="112">
        <v>1388000</v>
      </c>
      <c r="I44" s="127">
        <v>1388000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</row>
    <row r="45" spans="1:32" s="76" customFormat="1" ht="12.75">
      <c r="A45" s="124">
        <v>310</v>
      </c>
      <c r="B45" s="125" t="s">
        <v>7</v>
      </c>
      <c r="C45" s="114">
        <v>18086</v>
      </c>
      <c r="D45" s="132">
        <v>16852</v>
      </c>
      <c r="E45" s="112">
        <v>16732</v>
      </c>
      <c r="F45" s="112">
        <v>16732</v>
      </c>
      <c r="G45" s="112">
        <v>16732</v>
      </c>
      <c r="H45" s="112">
        <v>16732</v>
      </c>
      <c r="I45" s="127">
        <v>16732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</row>
    <row r="46" spans="1:32" s="76" customFormat="1" ht="12.75">
      <c r="A46" s="124">
        <v>310</v>
      </c>
      <c r="B46" s="125" t="s">
        <v>10</v>
      </c>
      <c r="C46" s="114">
        <v>335646</v>
      </c>
      <c r="D46" s="132">
        <v>385920</v>
      </c>
      <c r="E46" s="112">
        <v>420576</v>
      </c>
      <c r="F46" s="112">
        <v>420576</v>
      </c>
      <c r="G46" s="112">
        <v>479892</v>
      </c>
      <c r="H46" s="112">
        <v>479892</v>
      </c>
      <c r="I46" s="127">
        <v>479892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</row>
    <row r="47" spans="1:9" ht="12.75">
      <c r="A47" s="124">
        <v>310</v>
      </c>
      <c r="B47" s="125" t="s">
        <v>6</v>
      </c>
      <c r="C47" s="114">
        <v>5600</v>
      </c>
      <c r="D47" s="132">
        <v>6400</v>
      </c>
      <c r="E47" s="115">
        <v>7600</v>
      </c>
      <c r="F47" s="115">
        <v>7650</v>
      </c>
      <c r="G47" s="115">
        <v>7600</v>
      </c>
      <c r="H47" s="115">
        <v>7600</v>
      </c>
      <c r="I47" s="128">
        <v>7600</v>
      </c>
    </row>
    <row r="48" spans="1:9" ht="12.75">
      <c r="A48" s="124">
        <v>310</v>
      </c>
      <c r="B48" s="125" t="s">
        <v>8</v>
      </c>
      <c r="C48" s="114">
        <v>8977</v>
      </c>
      <c r="D48" s="132">
        <v>8331</v>
      </c>
      <c r="E48" s="112">
        <v>9000</v>
      </c>
      <c r="F48" s="112">
        <v>9000</v>
      </c>
      <c r="G48" s="112">
        <v>9000</v>
      </c>
      <c r="H48" s="112">
        <v>9000</v>
      </c>
      <c r="I48" s="127">
        <v>9000</v>
      </c>
    </row>
    <row r="49" spans="1:9" ht="12.75">
      <c r="A49" s="124">
        <v>310</v>
      </c>
      <c r="B49" s="125" t="s">
        <v>49</v>
      </c>
      <c r="C49" s="111">
        <v>13464</v>
      </c>
      <c r="D49" s="132">
        <v>16910</v>
      </c>
      <c r="E49" s="112">
        <v>12250</v>
      </c>
      <c r="F49" s="112">
        <v>47304</v>
      </c>
      <c r="G49" s="112">
        <v>31600</v>
      </c>
      <c r="H49" s="112">
        <v>34000</v>
      </c>
      <c r="I49" s="127">
        <v>34000</v>
      </c>
    </row>
    <row r="50" spans="1:9" ht="12.75">
      <c r="A50" s="124">
        <v>310</v>
      </c>
      <c r="B50" s="125" t="s">
        <v>50</v>
      </c>
      <c r="C50" s="111"/>
      <c r="D50" s="132">
        <v>57727.2</v>
      </c>
      <c r="E50" s="112">
        <v>104000</v>
      </c>
      <c r="F50" s="112">
        <v>104000</v>
      </c>
      <c r="G50" s="112">
        <v>90000</v>
      </c>
      <c r="H50" s="112">
        <v>94000</v>
      </c>
      <c r="I50" s="127">
        <v>94000</v>
      </c>
    </row>
    <row r="51" spans="1:9" ht="12.75">
      <c r="A51" s="129">
        <v>310</v>
      </c>
      <c r="B51" s="130" t="s">
        <v>111</v>
      </c>
      <c r="C51" s="119"/>
      <c r="D51" s="135">
        <v>2016</v>
      </c>
      <c r="E51" s="120"/>
      <c r="F51" s="121"/>
      <c r="G51" s="120"/>
      <c r="H51" s="120"/>
      <c r="I51" s="167"/>
    </row>
    <row r="52" spans="1:9" ht="12.75">
      <c r="A52" s="146"/>
      <c r="B52" s="147" t="s">
        <v>15</v>
      </c>
      <c r="C52" s="149">
        <f aca="true" t="shared" si="0" ref="C52:I52">SUM(C8:C51)</f>
        <v>5472142.75</v>
      </c>
      <c r="D52" s="148">
        <f>SUM(D8:D51)</f>
        <v>6116983.939999999</v>
      </c>
      <c r="E52" s="150">
        <f t="shared" si="0"/>
        <v>6401785</v>
      </c>
      <c r="F52" s="150">
        <f t="shared" si="0"/>
        <v>6355706</v>
      </c>
      <c r="G52" s="150">
        <f t="shared" si="0"/>
        <v>6563244</v>
      </c>
      <c r="H52" s="150">
        <f t="shared" si="0"/>
        <v>6744597</v>
      </c>
      <c r="I52" s="151">
        <f t="shared" si="0"/>
        <v>6792797</v>
      </c>
    </row>
    <row r="53" spans="1:9" ht="12.75">
      <c r="A53" s="69"/>
      <c r="B53" s="69"/>
      <c r="C53" s="317"/>
      <c r="D53" s="72"/>
      <c r="E53" s="73"/>
      <c r="F53" s="73"/>
      <c r="G53" s="73"/>
      <c r="H53" s="73"/>
      <c r="I53" s="73"/>
    </row>
    <row r="54" spans="1:9" ht="12.75">
      <c r="A54" s="66"/>
      <c r="B54" s="66"/>
      <c r="C54" s="66"/>
      <c r="D54" s="66"/>
      <c r="E54" s="77"/>
      <c r="F54" s="77"/>
      <c r="G54" s="78"/>
      <c r="H54" s="78"/>
      <c r="I54" s="78"/>
    </row>
    <row r="55" spans="1:9" ht="15.75">
      <c r="A55" s="79" t="s">
        <v>108</v>
      </c>
      <c r="B55" s="80"/>
      <c r="C55" s="80"/>
      <c r="D55" s="80"/>
      <c r="E55" s="81"/>
      <c r="F55" s="342"/>
      <c r="G55" s="342"/>
      <c r="H55" s="65"/>
      <c r="I55" s="65"/>
    </row>
    <row r="56" spans="1:9" ht="12.75">
      <c r="A56" s="82"/>
      <c r="B56" s="82"/>
      <c r="C56" s="82"/>
      <c r="D56" s="82"/>
      <c r="E56" s="82"/>
      <c r="F56" s="343"/>
      <c r="G56" s="343"/>
      <c r="H56" s="62"/>
      <c r="I56" s="62"/>
    </row>
    <row r="57" spans="1:7" ht="12.75">
      <c r="A57" s="83" t="s">
        <v>64</v>
      </c>
      <c r="B57" s="84"/>
      <c r="C57" s="324"/>
      <c r="D57" s="324"/>
      <c r="E57" s="59"/>
      <c r="F57" s="332"/>
      <c r="G57" s="332"/>
    </row>
    <row r="58" spans="1:9" ht="12.75">
      <c r="A58" s="141" t="s">
        <v>16</v>
      </c>
      <c r="B58" s="142" t="s">
        <v>0</v>
      </c>
      <c r="C58" s="144" t="s">
        <v>21</v>
      </c>
      <c r="D58" s="163" t="s">
        <v>21</v>
      </c>
      <c r="E58" s="145" t="s">
        <v>28</v>
      </c>
      <c r="F58" s="145" t="s">
        <v>29</v>
      </c>
      <c r="G58" s="145" t="s">
        <v>490</v>
      </c>
      <c r="H58" s="145" t="s">
        <v>490</v>
      </c>
      <c r="I58" s="145" t="s">
        <v>490</v>
      </c>
    </row>
    <row r="59" spans="1:9" ht="12.75">
      <c r="A59" s="164" t="s">
        <v>30</v>
      </c>
      <c r="B59" s="165"/>
      <c r="C59" s="274">
        <v>2018</v>
      </c>
      <c r="D59" s="166" t="s">
        <v>109</v>
      </c>
      <c r="E59" s="274" t="s">
        <v>110</v>
      </c>
      <c r="F59" s="274" t="s">
        <v>110</v>
      </c>
      <c r="G59" s="152" t="s">
        <v>491</v>
      </c>
      <c r="H59" s="152" t="s">
        <v>492</v>
      </c>
      <c r="I59" s="153" t="s">
        <v>493</v>
      </c>
    </row>
    <row r="60" spans="1:9" ht="12.75">
      <c r="A60" s="161"/>
      <c r="B60" s="162" t="s">
        <v>65</v>
      </c>
      <c r="C60" s="117"/>
      <c r="D60" s="131"/>
      <c r="E60" s="118"/>
      <c r="F60" s="118"/>
      <c r="G60" s="118"/>
      <c r="H60" s="118"/>
      <c r="I60" s="123"/>
    </row>
    <row r="61" spans="1:9" ht="12.75">
      <c r="A61" s="156">
        <v>220</v>
      </c>
      <c r="B61" s="157" t="s">
        <v>66</v>
      </c>
      <c r="C61" s="109">
        <v>8285.61</v>
      </c>
      <c r="D61" s="334">
        <v>11170.17</v>
      </c>
      <c r="E61" s="336">
        <v>10000</v>
      </c>
      <c r="F61" s="336">
        <v>8000</v>
      </c>
      <c r="G61" s="336">
        <v>5000</v>
      </c>
      <c r="H61" s="336">
        <v>5000</v>
      </c>
      <c r="I61" s="333">
        <v>5000</v>
      </c>
    </row>
    <row r="62" spans="1:9" ht="12.75">
      <c r="A62" s="156">
        <v>220</v>
      </c>
      <c r="B62" s="157" t="s">
        <v>67</v>
      </c>
      <c r="C62" s="109">
        <v>12342</v>
      </c>
      <c r="D62" s="334">
        <v>12340</v>
      </c>
      <c r="E62" s="336">
        <v>11000</v>
      </c>
      <c r="F62" s="336">
        <v>8300</v>
      </c>
      <c r="G62" s="336">
        <v>9500</v>
      </c>
      <c r="H62" s="336">
        <v>9500</v>
      </c>
      <c r="I62" s="333">
        <v>9500</v>
      </c>
    </row>
    <row r="63" spans="1:9" ht="12.75">
      <c r="A63" s="156">
        <v>220</v>
      </c>
      <c r="B63" s="157" t="s">
        <v>68</v>
      </c>
      <c r="C63" s="109">
        <v>8451.8</v>
      </c>
      <c r="D63" s="334">
        <v>14057.68</v>
      </c>
      <c r="E63" s="336">
        <v>26500</v>
      </c>
      <c r="F63" s="336">
        <v>16000</v>
      </c>
      <c r="G63" s="336">
        <v>18000</v>
      </c>
      <c r="H63" s="336">
        <v>18000</v>
      </c>
      <c r="I63" s="333">
        <v>18000</v>
      </c>
    </row>
    <row r="64" spans="1:9" ht="12.75">
      <c r="A64" s="156">
        <v>290</v>
      </c>
      <c r="B64" s="157" t="s">
        <v>69</v>
      </c>
      <c r="C64" s="109">
        <v>245.39</v>
      </c>
      <c r="D64" s="132"/>
      <c r="E64" s="110"/>
      <c r="F64" s="110"/>
      <c r="G64" s="110"/>
      <c r="H64" s="110"/>
      <c r="I64" s="126"/>
    </row>
    <row r="65" spans="1:9" ht="12.75">
      <c r="A65" s="156">
        <v>220</v>
      </c>
      <c r="B65" s="157" t="s">
        <v>103</v>
      </c>
      <c r="C65" s="109">
        <v>56502.17</v>
      </c>
      <c r="D65" s="339">
        <v>34639.48</v>
      </c>
      <c r="E65" s="340">
        <v>1500</v>
      </c>
      <c r="F65" s="340">
        <v>3500</v>
      </c>
      <c r="G65" s="340">
        <v>8000</v>
      </c>
      <c r="H65" s="340">
        <v>8000</v>
      </c>
      <c r="I65" s="341">
        <v>8000</v>
      </c>
    </row>
    <row r="66" spans="1:9" ht="12.75">
      <c r="A66" s="156">
        <v>310</v>
      </c>
      <c r="B66" s="157" t="s">
        <v>70</v>
      </c>
      <c r="C66" s="109">
        <v>198.47</v>
      </c>
      <c r="D66" s="339">
        <v>2472.79</v>
      </c>
      <c r="E66" s="340">
        <v>200</v>
      </c>
      <c r="F66" s="340">
        <v>200</v>
      </c>
      <c r="G66" s="340">
        <v>200</v>
      </c>
      <c r="H66" s="340">
        <v>200</v>
      </c>
      <c r="I66" s="341">
        <v>200</v>
      </c>
    </row>
    <row r="67" spans="1:9" ht="12.75">
      <c r="A67" s="156">
        <v>310</v>
      </c>
      <c r="B67" s="157" t="s">
        <v>71</v>
      </c>
      <c r="C67" s="109">
        <v>8431.52</v>
      </c>
      <c r="D67" s="339">
        <v>1080.96</v>
      </c>
      <c r="E67" s="340">
        <v>4000</v>
      </c>
      <c r="F67" s="340">
        <v>4000</v>
      </c>
      <c r="G67" s="110"/>
      <c r="H67" s="110"/>
      <c r="I67" s="126"/>
    </row>
    <row r="68" spans="1:9" ht="12.75">
      <c r="A68" s="156">
        <v>310</v>
      </c>
      <c r="B68" s="158" t="s">
        <v>72</v>
      </c>
      <c r="C68" s="109">
        <v>13326</v>
      </c>
      <c r="D68" s="339">
        <v>85685.88</v>
      </c>
      <c r="E68" s="340">
        <v>109500</v>
      </c>
      <c r="F68" s="340">
        <v>50152</v>
      </c>
      <c r="G68" s="340">
        <v>82500</v>
      </c>
      <c r="H68" s="110"/>
      <c r="I68" s="126"/>
    </row>
    <row r="69" spans="1:24" ht="12.75">
      <c r="A69" s="159"/>
      <c r="B69" s="160"/>
      <c r="C69" s="119"/>
      <c r="D69" s="135"/>
      <c r="E69" s="120"/>
      <c r="F69" s="120"/>
      <c r="G69" s="120"/>
      <c r="H69" s="120"/>
      <c r="I69" s="167"/>
      <c r="R69" s="62"/>
      <c r="S69" s="62"/>
      <c r="T69" s="63"/>
      <c r="U69" s="63"/>
      <c r="V69" s="62"/>
      <c r="W69" s="65"/>
      <c r="X69" s="65"/>
    </row>
    <row r="70" spans="1:24" ht="12.75">
      <c r="A70" s="261"/>
      <c r="B70" s="262" t="s">
        <v>23</v>
      </c>
      <c r="C70" s="154">
        <f aca="true" t="shared" si="1" ref="C70:I70">SUM(C61:C69)</f>
        <v>107782.96</v>
      </c>
      <c r="D70" s="155">
        <f>SUM(D61:D69)</f>
        <v>161446.96000000002</v>
      </c>
      <c r="E70" s="150">
        <f t="shared" si="1"/>
        <v>162700</v>
      </c>
      <c r="F70" s="150">
        <f t="shared" si="1"/>
        <v>90152</v>
      </c>
      <c r="G70" s="150">
        <f t="shared" si="1"/>
        <v>123200</v>
      </c>
      <c r="H70" s="150">
        <f t="shared" si="1"/>
        <v>40700</v>
      </c>
      <c r="I70" s="151">
        <f t="shared" si="1"/>
        <v>40700</v>
      </c>
      <c r="R70" s="62"/>
      <c r="S70" s="62"/>
      <c r="T70" s="63"/>
      <c r="U70" s="63"/>
      <c r="V70" s="62"/>
      <c r="W70" s="65"/>
      <c r="X70" s="65"/>
    </row>
    <row r="71" spans="1:24" ht="12.75">
      <c r="A71" s="315"/>
      <c r="B71" s="316"/>
      <c r="C71" s="72"/>
      <c r="D71" s="72"/>
      <c r="E71" s="73"/>
      <c r="F71" s="73"/>
      <c r="G71" s="73"/>
      <c r="H71" s="73"/>
      <c r="I71" s="73"/>
      <c r="R71" s="62"/>
      <c r="S71" s="62"/>
      <c r="T71" s="63"/>
      <c r="U71" s="63"/>
      <c r="V71" s="62"/>
      <c r="W71" s="65"/>
      <c r="X71" s="65"/>
    </row>
    <row r="72" spans="18:24" ht="12.75">
      <c r="R72" s="62"/>
      <c r="S72" s="62"/>
      <c r="T72" s="63"/>
      <c r="U72" s="63"/>
      <c r="V72" s="62"/>
      <c r="W72" s="65"/>
      <c r="X72" s="65"/>
    </row>
    <row r="73" spans="1:24" ht="15.75">
      <c r="A73" s="86" t="s">
        <v>59</v>
      </c>
      <c r="B73" s="81"/>
      <c r="C73" s="87"/>
      <c r="D73" s="87"/>
      <c r="E73" s="87"/>
      <c r="F73" s="342"/>
      <c r="G73" s="342"/>
      <c r="H73" s="344"/>
      <c r="R73" s="62"/>
      <c r="S73" s="62"/>
      <c r="T73" s="63"/>
      <c r="U73" s="63"/>
      <c r="V73" s="62"/>
      <c r="W73" s="65"/>
      <c r="X73" s="65"/>
    </row>
    <row r="74" spans="1:24" ht="12.75">
      <c r="A74" s="88"/>
      <c r="B74" s="89"/>
      <c r="C74" s="90"/>
      <c r="D74" s="90"/>
      <c r="E74" s="90"/>
      <c r="F74" s="345"/>
      <c r="G74" s="345"/>
      <c r="H74" s="346"/>
      <c r="R74" s="62"/>
      <c r="S74" s="62"/>
      <c r="T74" s="63"/>
      <c r="U74" s="63"/>
      <c r="V74" s="62"/>
      <c r="W74" s="65"/>
      <c r="X74" s="65"/>
    </row>
    <row r="75" spans="1:24" ht="12.75">
      <c r="A75" s="83" t="s">
        <v>64</v>
      </c>
      <c r="B75" s="84"/>
      <c r="C75" s="85"/>
      <c r="D75" s="85"/>
      <c r="E75" s="82"/>
      <c r="F75" s="343"/>
      <c r="G75" s="343"/>
      <c r="H75" s="62"/>
      <c r="I75" s="62"/>
      <c r="R75" s="62"/>
      <c r="S75" s="62"/>
      <c r="T75" s="63"/>
      <c r="U75" s="63"/>
      <c r="V75" s="62"/>
      <c r="W75" s="65"/>
      <c r="X75" s="65"/>
    </row>
    <row r="76" spans="1:24" ht="12.75">
      <c r="A76" s="141" t="s">
        <v>16</v>
      </c>
      <c r="B76" s="142" t="s">
        <v>0</v>
      </c>
      <c r="C76" s="144" t="s">
        <v>21</v>
      </c>
      <c r="D76" s="163" t="s">
        <v>21</v>
      </c>
      <c r="E76" s="145" t="s">
        <v>28</v>
      </c>
      <c r="F76" s="145" t="s">
        <v>29</v>
      </c>
      <c r="G76" s="145" t="s">
        <v>490</v>
      </c>
      <c r="H76" s="145" t="s">
        <v>490</v>
      </c>
      <c r="I76" s="145" t="s">
        <v>490</v>
      </c>
      <c r="R76" s="62"/>
      <c r="S76" s="62"/>
      <c r="T76" s="63"/>
      <c r="U76" s="63"/>
      <c r="V76" s="62"/>
      <c r="W76" s="65"/>
      <c r="X76" s="65"/>
    </row>
    <row r="77" spans="1:24" ht="12.75">
      <c r="A77" s="164" t="s">
        <v>30</v>
      </c>
      <c r="B77" s="165"/>
      <c r="C77" s="274">
        <v>2018</v>
      </c>
      <c r="D77" s="166" t="s">
        <v>109</v>
      </c>
      <c r="E77" s="274" t="s">
        <v>110</v>
      </c>
      <c r="F77" s="274" t="s">
        <v>110</v>
      </c>
      <c r="G77" s="152" t="s">
        <v>491</v>
      </c>
      <c r="H77" s="152" t="s">
        <v>492</v>
      </c>
      <c r="I77" s="153" t="s">
        <v>493</v>
      </c>
      <c r="R77" s="62"/>
      <c r="S77" s="62"/>
      <c r="T77" s="63"/>
      <c r="U77" s="63"/>
      <c r="V77" s="62"/>
      <c r="W77" s="65"/>
      <c r="X77" s="65"/>
    </row>
    <row r="78" spans="1:9" ht="12.75">
      <c r="A78" s="176">
        <v>220</v>
      </c>
      <c r="B78" s="193" t="s">
        <v>73</v>
      </c>
      <c r="C78" s="177">
        <v>1761.1</v>
      </c>
      <c r="D78" s="188">
        <v>1343.2</v>
      </c>
      <c r="E78" s="178">
        <v>3300</v>
      </c>
      <c r="F78" s="178">
        <v>3300</v>
      </c>
      <c r="G78" s="178">
        <v>1000</v>
      </c>
      <c r="H78" s="178">
        <v>1000</v>
      </c>
      <c r="I78" s="179">
        <v>1000</v>
      </c>
    </row>
    <row r="79" spans="1:9" ht="12.75">
      <c r="A79" s="173">
        <v>220</v>
      </c>
      <c r="B79" s="194" t="s">
        <v>67</v>
      </c>
      <c r="C79" s="168">
        <v>3017</v>
      </c>
      <c r="D79" s="189">
        <v>2751</v>
      </c>
      <c r="E79" s="169">
        <v>3700</v>
      </c>
      <c r="F79" s="169">
        <v>3700</v>
      </c>
      <c r="G79" s="169">
        <v>3150</v>
      </c>
      <c r="H79" s="169">
        <v>3150</v>
      </c>
      <c r="I79" s="174">
        <v>3150</v>
      </c>
    </row>
    <row r="80" spans="1:9" ht="12.75">
      <c r="A80" s="173">
        <v>220</v>
      </c>
      <c r="B80" s="194" t="s">
        <v>74</v>
      </c>
      <c r="C80" s="168">
        <v>1176</v>
      </c>
      <c r="D80" s="189">
        <v>1372</v>
      </c>
      <c r="E80" s="169">
        <v>1400</v>
      </c>
      <c r="F80" s="169">
        <v>1400</v>
      </c>
      <c r="G80" s="169">
        <v>1400</v>
      </c>
      <c r="H80" s="169">
        <v>1400</v>
      </c>
      <c r="I80" s="174">
        <v>1400</v>
      </c>
    </row>
    <row r="81" spans="1:19" ht="12.75">
      <c r="A81" s="173">
        <v>220</v>
      </c>
      <c r="B81" s="194" t="s">
        <v>75</v>
      </c>
      <c r="C81" s="170">
        <v>7351.24</v>
      </c>
      <c r="D81" s="190">
        <v>7365.98</v>
      </c>
      <c r="E81" s="169">
        <v>8000</v>
      </c>
      <c r="F81" s="169">
        <v>8000</v>
      </c>
      <c r="G81" s="169">
        <v>5000</v>
      </c>
      <c r="H81" s="169">
        <v>7000</v>
      </c>
      <c r="I81" s="174">
        <v>7000</v>
      </c>
      <c r="K81" s="62"/>
      <c r="L81" s="62"/>
      <c r="M81" s="63"/>
      <c r="N81" s="63"/>
      <c r="O81" s="62"/>
      <c r="P81" s="65"/>
      <c r="Q81" s="65"/>
      <c r="R81" s="62"/>
      <c r="S81" s="62"/>
    </row>
    <row r="82" spans="1:19" ht="12.75">
      <c r="A82" s="173">
        <v>220</v>
      </c>
      <c r="B82" s="194" t="s">
        <v>76</v>
      </c>
      <c r="C82" s="170">
        <v>24663.05</v>
      </c>
      <c r="D82" s="190">
        <v>20653.17</v>
      </c>
      <c r="E82" s="169">
        <v>23300</v>
      </c>
      <c r="F82" s="169">
        <v>23300</v>
      </c>
      <c r="G82" s="169">
        <v>7500</v>
      </c>
      <c r="H82" s="169">
        <v>9000</v>
      </c>
      <c r="I82" s="174">
        <v>9000</v>
      </c>
      <c r="K82" s="62"/>
      <c r="L82" s="62"/>
      <c r="M82" s="63"/>
      <c r="N82" s="97"/>
      <c r="O82" s="62"/>
      <c r="P82" s="65"/>
      <c r="Q82" s="65"/>
      <c r="R82" s="62"/>
      <c r="S82" s="62"/>
    </row>
    <row r="83" spans="1:19" ht="12.75">
      <c r="A83" s="173">
        <v>220</v>
      </c>
      <c r="B83" s="194" t="s">
        <v>77</v>
      </c>
      <c r="C83" s="170">
        <v>972.94</v>
      </c>
      <c r="D83" s="190">
        <v>315.86</v>
      </c>
      <c r="E83" s="171"/>
      <c r="F83" s="169"/>
      <c r="G83" s="171"/>
      <c r="H83" s="171"/>
      <c r="I83" s="175"/>
      <c r="K83" s="62"/>
      <c r="L83" s="62"/>
      <c r="M83" s="63"/>
      <c r="N83" s="97"/>
      <c r="O83" s="62"/>
      <c r="P83" s="65"/>
      <c r="Q83" s="65"/>
      <c r="R83" s="62"/>
      <c r="S83" s="62"/>
    </row>
    <row r="84" spans="1:19" ht="12.75">
      <c r="A84" s="173">
        <v>290</v>
      </c>
      <c r="B84" s="194" t="s">
        <v>78</v>
      </c>
      <c r="C84" s="170"/>
      <c r="D84" s="190">
        <v>87.31</v>
      </c>
      <c r="E84" s="171"/>
      <c r="F84" s="169"/>
      <c r="G84" s="171"/>
      <c r="H84" s="171"/>
      <c r="I84" s="175"/>
      <c r="K84" s="62"/>
      <c r="L84" s="62"/>
      <c r="M84" s="63"/>
      <c r="N84" s="63"/>
      <c r="O84" s="65"/>
      <c r="P84" s="65"/>
      <c r="Q84" s="65"/>
      <c r="R84" s="62"/>
      <c r="S84" s="62"/>
    </row>
    <row r="85" spans="1:19" ht="12.75">
      <c r="A85" s="173">
        <v>290</v>
      </c>
      <c r="B85" s="194" t="s">
        <v>79</v>
      </c>
      <c r="C85" s="170">
        <v>2705.21</v>
      </c>
      <c r="D85" s="190">
        <v>336.58</v>
      </c>
      <c r="E85" s="171"/>
      <c r="F85" s="169"/>
      <c r="G85" s="171"/>
      <c r="H85" s="171"/>
      <c r="I85" s="175"/>
      <c r="K85" s="62"/>
      <c r="L85" s="106"/>
      <c r="M85" s="98"/>
      <c r="N85" s="99"/>
      <c r="O85" s="100"/>
      <c r="P85" s="100"/>
      <c r="Q85" s="100"/>
      <c r="R85" s="100"/>
      <c r="S85" s="100"/>
    </row>
    <row r="86" spans="1:19" ht="12.75">
      <c r="A86" s="181">
        <v>310</v>
      </c>
      <c r="B86" s="195" t="s">
        <v>80</v>
      </c>
      <c r="C86" s="182">
        <v>605</v>
      </c>
      <c r="D86" s="191">
        <v>32561.45</v>
      </c>
      <c r="E86" s="183"/>
      <c r="F86" s="184">
        <v>10000</v>
      </c>
      <c r="G86" s="184">
        <v>30000</v>
      </c>
      <c r="H86" s="184">
        <v>20000</v>
      </c>
      <c r="I86" s="335"/>
      <c r="K86" s="62"/>
      <c r="L86" s="62"/>
      <c r="M86" s="63"/>
      <c r="N86" s="63"/>
      <c r="O86" s="65"/>
      <c r="P86" s="65"/>
      <c r="Q86" s="65"/>
      <c r="R86" s="65"/>
      <c r="S86" s="65"/>
    </row>
    <row r="87" spans="1:19" ht="12.75">
      <c r="A87" s="259"/>
      <c r="B87" s="260" t="s">
        <v>81</v>
      </c>
      <c r="C87" s="185">
        <f aca="true" t="shared" si="2" ref="C87:I87">SUM(C78:C86)</f>
        <v>42251.54</v>
      </c>
      <c r="D87" s="192">
        <f t="shared" si="2"/>
        <v>66786.55</v>
      </c>
      <c r="E87" s="186">
        <f t="shared" si="2"/>
        <v>39700</v>
      </c>
      <c r="F87" s="186">
        <f t="shared" si="2"/>
        <v>49700</v>
      </c>
      <c r="G87" s="186">
        <f t="shared" si="2"/>
        <v>48050</v>
      </c>
      <c r="H87" s="186">
        <f t="shared" si="2"/>
        <v>41550</v>
      </c>
      <c r="I87" s="187">
        <f t="shared" si="2"/>
        <v>21550</v>
      </c>
      <c r="K87" s="62"/>
      <c r="L87" s="62"/>
      <c r="M87" s="63"/>
      <c r="N87" s="63"/>
      <c r="O87" s="65"/>
      <c r="P87" s="62"/>
      <c r="Q87" s="101"/>
      <c r="R87" s="62"/>
      <c r="S87" s="62"/>
    </row>
    <row r="88" spans="1:19" ht="12.75">
      <c r="A88" s="311"/>
      <c r="B88" s="312"/>
      <c r="C88" s="313"/>
      <c r="D88" s="313"/>
      <c r="E88" s="314"/>
      <c r="F88" s="314"/>
      <c r="G88" s="314"/>
      <c r="H88" s="314"/>
      <c r="I88" s="314"/>
      <c r="K88" s="62"/>
      <c r="L88" s="62"/>
      <c r="M88" s="63"/>
      <c r="N88" s="63"/>
      <c r="O88" s="65"/>
      <c r="P88" s="62"/>
      <c r="Q88" s="101"/>
      <c r="R88" s="62"/>
      <c r="S88" s="62"/>
    </row>
    <row r="89" spans="3:19" ht="12.75">
      <c r="C89" s="328"/>
      <c r="K89" s="62"/>
      <c r="L89" s="62"/>
      <c r="M89" s="63"/>
      <c r="N89" s="97"/>
      <c r="O89" s="65"/>
      <c r="P89" s="101"/>
      <c r="Q89" s="101"/>
      <c r="R89" s="62"/>
      <c r="S89" s="62"/>
    </row>
    <row r="90" spans="1:19" ht="15.75">
      <c r="A90" s="91" t="s">
        <v>60</v>
      </c>
      <c r="B90" s="82"/>
      <c r="C90" s="82"/>
      <c r="D90" s="82"/>
      <c r="E90" s="82"/>
      <c r="F90" s="343"/>
      <c r="K90" s="62"/>
      <c r="L90" s="62"/>
      <c r="M90" s="63"/>
      <c r="N90" s="97"/>
      <c r="O90" s="65"/>
      <c r="P90" s="101"/>
      <c r="Q90" s="101"/>
      <c r="R90" s="62"/>
      <c r="S90" s="62"/>
    </row>
    <row r="91" spans="11:19" ht="12.75">
      <c r="K91" s="62"/>
      <c r="L91" s="62"/>
      <c r="M91" s="102"/>
      <c r="N91" s="102"/>
      <c r="O91" s="103"/>
      <c r="P91" s="103"/>
      <c r="Q91" s="103"/>
      <c r="R91" s="62"/>
      <c r="S91" s="62"/>
    </row>
    <row r="92" spans="1:19" ht="12.75">
      <c r="A92" s="83" t="s">
        <v>64</v>
      </c>
      <c r="B92" s="84"/>
      <c r="C92" s="85"/>
      <c r="D92" s="85"/>
      <c r="E92" s="82"/>
      <c r="F92" s="343"/>
      <c r="G92" s="343"/>
      <c r="H92" s="62"/>
      <c r="I92" s="62"/>
      <c r="K92" s="62"/>
      <c r="L92" s="62"/>
      <c r="M92" s="63"/>
      <c r="N92" s="97"/>
      <c r="O92" s="65"/>
      <c r="P92" s="65"/>
      <c r="Q92" s="101"/>
      <c r="R92" s="62"/>
      <c r="S92" s="62"/>
    </row>
    <row r="93" spans="1:19" ht="12.75">
      <c r="A93" s="141" t="s">
        <v>16</v>
      </c>
      <c r="B93" s="142" t="s">
        <v>0</v>
      </c>
      <c r="C93" s="144" t="s">
        <v>21</v>
      </c>
      <c r="D93" s="163" t="s">
        <v>21</v>
      </c>
      <c r="E93" s="145" t="s">
        <v>28</v>
      </c>
      <c r="F93" s="145" t="s">
        <v>29</v>
      </c>
      <c r="G93" s="145" t="s">
        <v>490</v>
      </c>
      <c r="H93" s="145" t="s">
        <v>490</v>
      </c>
      <c r="I93" s="145" t="s">
        <v>490</v>
      </c>
      <c r="K93" s="62"/>
      <c r="L93" s="62"/>
      <c r="M93" s="63"/>
      <c r="N93" s="63"/>
      <c r="O93" s="62"/>
      <c r="P93" s="101"/>
      <c r="Q93" s="101"/>
      <c r="R93" s="62"/>
      <c r="S93" s="62"/>
    </row>
    <row r="94" spans="1:19" ht="12.75">
      <c r="A94" s="164" t="s">
        <v>30</v>
      </c>
      <c r="B94" s="165"/>
      <c r="C94" s="274">
        <v>2018</v>
      </c>
      <c r="D94" s="166" t="s">
        <v>109</v>
      </c>
      <c r="E94" s="274" t="s">
        <v>110</v>
      </c>
      <c r="F94" s="274" t="s">
        <v>110</v>
      </c>
      <c r="G94" s="152" t="s">
        <v>491</v>
      </c>
      <c r="H94" s="152" t="s">
        <v>492</v>
      </c>
      <c r="I94" s="153" t="s">
        <v>493</v>
      </c>
      <c r="K94" s="62"/>
      <c r="L94" s="62"/>
      <c r="M94" s="63"/>
      <c r="N94" s="97"/>
      <c r="R94" s="62"/>
      <c r="S94" s="62"/>
    </row>
    <row r="95" spans="1:19" ht="12.75">
      <c r="A95" s="201">
        <v>220</v>
      </c>
      <c r="B95" s="207" t="s">
        <v>82</v>
      </c>
      <c r="C95" s="202">
        <v>22181.98</v>
      </c>
      <c r="D95" s="205">
        <v>36118.79</v>
      </c>
      <c r="E95" s="203">
        <v>26743</v>
      </c>
      <c r="F95" s="347">
        <v>21000</v>
      </c>
      <c r="G95" s="347">
        <v>26000</v>
      </c>
      <c r="H95" s="347">
        <v>27000</v>
      </c>
      <c r="I95" s="204">
        <v>27000</v>
      </c>
      <c r="K95" s="62"/>
      <c r="L95" s="62"/>
      <c r="M95" s="63"/>
      <c r="N95" s="107"/>
      <c r="O95" s="65"/>
      <c r="P95" s="65"/>
      <c r="Q95" s="62"/>
      <c r="R95" s="62"/>
      <c r="S95" s="62"/>
    </row>
    <row r="96" spans="1:19" ht="12.75">
      <c r="A96" s="199">
        <v>240</v>
      </c>
      <c r="B96" s="208" t="s">
        <v>83</v>
      </c>
      <c r="C96" s="197">
        <v>0</v>
      </c>
      <c r="D96" s="206">
        <v>0</v>
      </c>
      <c r="E96" s="198">
        <v>0</v>
      </c>
      <c r="F96" s="348">
        <v>0</v>
      </c>
      <c r="G96" s="348">
        <v>0</v>
      </c>
      <c r="H96" s="348">
        <v>0</v>
      </c>
      <c r="I96" s="200">
        <v>0</v>
      </c>
      <c r="K96" s="62"/>
      <c r="L96" s="62"/>
      <c r="M96" s="63"/>
      <c r="N96" s="107"/>
      <c r="O96" s="65"/>
      <c r="P96" s="65"/>
      <c r="Q96" s="65"/>
      <c r="R96" s="62"/>
      <c r="S96" s="62"/>
    </row>
    <row r="97" spans="1:19" ht="12.75">
      <c r="A97" s="199">
        <v>310</v>
      </c>
      <c r="B97" s="208" t="s">
        <v>84</v>
      </c>
      <c r="C97" s="197">
        <v>4700</v>
      </c>
      <c r="D97" s="206">
        <v>3514.8</v>
      </c>
      <c r="E97" s="198">
        <v>0</v>
      </c>
      <c r="F97" s="348">
        <v>650</v>
      </c>
      <c r="G97" s="348">
        <v>0</v>
      </c>
      <c r="H97" s="348">
        <v>0</v>
      </c>
      <c r="I97" s="200">
        <v>0</v>
      </c>
      <c r="K97" s="62"/>
      <c r="L97" s="62"/>
      <c r="M97" s="63"/>
      <c r="N97" s="63"/>
      <c r="O97" s="65"/>
      <c r="P97" s="62"/>
      <c r="Q97" s="62"/>
      <c r="R97" s="62"/>
      <c r="S97" s="62"/>
    </row>
    <row r="98" spans="1:9" ht="12.75">
      <c r="A98" s="209">
        <v>290</v>
      </c>
      <c r="B98" s="210" t="s">
        <v>85</v>
      </c>
      <c r="C98" s="212">
        <v>0</v>
      </c>
      <c r="D98" s="211">
        <v>0</v>
      </c>
      <c r="E98" s="213">
        <v>0</v>
      </c>
      <c r="F98" s="349">
        <v>5311</v>
      </c>
      <c r="G98" s="349">
        <v>0</v>
      </c>
      <c r="H98" s="349">
        <v>0</v>
      </c>
      <c r="I98" s="214">
        <v>0</v>
      </c>
    </row>
    <row r="99" spans="1:9" ht="12.75">
      <c r="A99" s="257"/>
      <c r="B99" s="258" t="s">
        <v>17</v>
      </c>
      <c r="C99" s="217">
        <f aca="true" t="shared" si="3" ref="C99:I99">SUM(C95:C98)</f>
        <v>26881.98</v>
      </c>
      <c r="D99" s="216">
        <f>SUM(D95:D98)</f>
        <v>39633.590000000004</v>
      </c>
      <c r="E99" s="218">
        <f t="shared" si="3"/>
        <v>26743</v>
      </c>
      <c r="F99" s="269">
        <f t="shared" si="3"/>
        <v>26961</v>
      </c>
      <c r="G99" s="269">
        <f t="shared" si="3"/>
        <v>26000</v>
      </c>
      <c r="H99" s="269">
        <f t="shared" si="3"/>
        <v>27000</v>
      </c>
      <c r="I99" s="219">
        <f t="shared" si="3"/>
        <v>27000</v>
      </c>
    </row>
    <row r="100" spans="1:9" ht="12.75">
      <c r="A100" s="307"/>
      <c r="B100" s="307"/>
      <c r="C100" s="309"/>
      <c r="D100" s="308"/>
      <c r="E100" s="310"/>
      <c r="F100" s="350"/>
      <c r="G100" s="350"/>
      <c r="H100" s="350"/>
      <c r="I100" s="310"/>
    </row>
    <row r="102" ht="15.75">
      <c r="A102" s="91" t="s">
        <v>61</v>
      </c>
    </row>
    <row r="104" spans="1:9" ht="12.75">
      <c r="A104" s="83" t="s">
        <v>64</v>
      </c>
      <c r="B104" s="84"/>
      <c r="C104" s="85"/>
      <c r="D104" s="85"/>
      <c r="E104" s="82"/>
      <c r="F104" s="343"/>
      <c r="G104" s="343"/>
      <c r="H104" s="62"/>
      <c r="I104" s="62"/>
    </row>
    <row r="105" spans="1:9" ht="12.75">
      <c r="A105" s="141" t="s">
        <v>16</v>
      </c>
      <c r="B105" s="142" t="s">
        <v>0</v>
      </c>
      <c r="C105" s="144" t="s">
        <v>21</v>
      </c>
      <c r="D105" s="163" t="s">
        <v>21</v>
      </c>
      <c r="E105" s="145" t="s">
        <v>28</v>
      </c>
      <c r="F105" s="145" t="s">
        <v>29</v>
      </c>
      <c r="G105" s="145" t="s">
        <v>490</v>
      </c>
      <c r="H105" s="145" t="s">
        <v>490</v>
      </c>
      <c r="I105" s="145" t="s">
        <v>490</v>
      </c>
    </row>
    <row r="106" spans="1:9" ht="12.75">
      <c r="A106" s="164" t="s">
        <v>30</v>
      </c>
      <c r="B106" s="165"/>
      <c r="C106" s="274">
        <v>2018</v>
      </c>
      <c r="D106" s="166" t="s">
        <v>109</v>
      </c>
      <c r="E106" s="274" t="s">
        <v>110</v>
      </c>
      <c r="F106" s="274" t="s">
        <v>110</v>
      </c>
      <c r="G106" s="152" t="s">
        <v>491</v>
      </c>
      <c r="H106" s="152" t="s">
        <v>492</v>
      </c>
      <c r="I106" s="153" t="s">
        <v>493</v>
      </c>
    </row>
    <row r="107" spans="1:9" ht="12.75">
      <c r="A107" s="226"/>
      <c r="B107" s="227" t="s">
        <v>65</v>
      </c>
      <c r="C107" s="222"/>
      <c r="D107" s="224"/>
      <c r="E107" s="223"/>
      <c r="F107" s="223"/>
      <c r="G107" s="223"/>
      <c r="H107" s="223"/>
      <c r="I107" s="235"/>
    </row>
    <row r="108" spans="1:9" ht="12.75">
      <c r="A108" s="228">
        <v>220</v>
      </c>
      <c r="B108" s="229" t="s">
        <v>86</v>
      </c>
      <c r="C108" s="220">
        <v>66032.26</v>
      </c>
      <c r="D108" s="225">
        <v>61226.29</v>
      </c>
      <c r="E108" s="221">
        <v>58990</v>
      </c>
      <c r="F108" s="115">
        <v>58990</v>
      </c>
      <c r="G108" s="115">
        <v>59000</v>
      </c>
      <c r="H108" s="115">
        <v>67000</v>
      </c>
      <c r="I108" s="236">
        <v>67000</v>
      </c>
    </row>
    <row r="109" spans="1:9" ht="12.75">
      <c r="A109" s="228">
        <v>310</v>
      </c>
      <c r="B109" s="229" t="s">
        <v>84</v>
      </c>
      <c r="C109" s="220">
        <v>14292</v>
      </c>
      <c r="D109" s="225">
        <v>6199.5</v>
      </c>
      <c r="E109" s="221">
        <v>0</v>
      </c>
      <c r="F109" s="115">
        <v>2650</v>
      </c>
      <c r="G109" s="115">
        <v>0</v>
      </c>
      <c r="H109" s="115">
        <v>0</v>
      </c>
      <c r="I109" s="236">
        <v>0</v>
      </c>
    </row>
    <row r="110" spans="1:9" ht="12.75">
      <c r="A110" s="230">
        <v>310</v>
      </c>
      <c r="B110" s="231" t="s">
        <v>87</v>
      </c>
      <c r="C110" s="233">
        <v>8153.18</v>
      </c>
      <c r="D110" s="232">
        <v>12229.23</v>
      </c>
      <c r="E110" s="234">
        <v>0</v>
      </c>
      <c r="F110" s="268">
        <v>13365</v>
      </c>
      <c r="G110" s="268">
        <v>0</v>
      </c>
      <c r="H110" s="268">
        <v>0</v>
      </c>
      <c r="I110" s="237">
        <v>0</v>
      </c>
    </row>
    <row r="111" spans="1:9" ht="12.75">
      <c r="A111" s="257"/>
      <c r="B111" s="258" t="s">
        <v>23</v>
      </c>
      <c r="C111" s="217">
        <f aca="true" t="shared" si="4" ref="C111:I111">SUM(C108:C110)</f>
        <v>88477.44</v>
      </c>
      <c r="D111" s="216">
        <f t="shared" si="4"/>
        <v>79655.02</v>
      </c>
      <c r="E111" s="218">
        <f t="shared" si="4"/>
        <v>58990</v>
      </c>
      <c r="F111" s="269">
        <f t="shared" si="4"/>
        <v>75005</v>
      </c>
      <c r="G111" s="269">
        <f t="shared" si="4"/>
        <v>59000</v>
      </c>
      <c r="H111" s="269">
        <f t="shared" si="4"/>
        <v>67000</v>
      </c>
      <c r="I111" s="219">
        <f t="shared" si="4"/>
        <v>67000</v>
      </c>
    </row>
    <row r="112" spans="1:9" ht="12.75">
      <c r="A112" s="307"/>
      <c r="B112" s="307"/>
      <c r="C112" s="309"/>
      <c r="D112" s="308"/>
      <c r="E112" s="310"/>
      <c r="F112" s="350"/>
      <c r="G112" s="350"/>
      <c r="H112" s="350"/>
      <c r="I112" s="310"/>
    </row>
    <row r="114" ht="15.75">
      <c r="A114" s="91" t="s">
        <v>62</v>
      </c>
    </row>
    <row r="116" spans="1:9" ht="12.75">
      <c r="A116" s="83" t="s">
        <v>64</v>
      </c>
      <c r="B116" s="84"/>
      <c r="C116" s="85"/>
      <c r="D116" s="85"/>
      <c r="E116" s="82"/>
      <c r="F116" s="343"/>
      <c r="G116" s="343"/>
      <c r="H116" s="62"/>
      <c r="I116" s="62"/>
    </row>
    <row r="117" spans="1:9" ht="12.75">
      <c r="A117" s="141" t="s">
        <v>16</v>
      </c>
      <c r="B117" s="249" t="s">
        <v>0</v>
      </c>
      <c r="C117" s="144" t="s">
        <v>21</v>
      </c>
      <c r="D117" s="163" t="s">
        <v>21</v>
      </c>
      <c r="E117" s="145" t="s">
        <v>28</v>
      </c>
      <c r="F117" s="145" t="s">
        <v>29</v>
      </c>
      <c r="G117" s="145" t="s">
        <v>490</v>
      </c>
      <c r="H117" s="145" t="s">
        <v>490</v>
      </c>
      <c r="I117" s="145" t="s">
        <v>490</v>
      </c>
    </row>
    <row r="118" spans="1:9" ht="12.75">
      <c r="A118" s="164" t="s">
        <v>30</v>
      </c>
      <c r="B118" s="250"/>
      <c r="C118" s="274">
        <v>2018</v>
      </c>
      <c r="D118" s="166" t="s">
        <v>109</v>
      </c>
      <c r="E118" s="274" t="s">
        <v>110</v>
      </c>
      <c r="F118" s="274" t="s">
        <v>110</v>
      </c>
      <c r="G118" s="152" t="s">
        <v>491</v>
      </c>
      <c r="H118" s="152" t="s">
        <v>492</v>
      </c>
      <c r="I118" s="153" t="s">
        <v>493</v>
      </c>
    </row>
    <row r="119" spans="1:9" ht="12.75">
      <c r="A119" s="201">
        <v>210</v>
      </c>
      <c r="B119" s="251" t="s">
        <v>88</v>
      </c>
      <c r="C119" s="338">
        <v>150</v>
      </c>
      <c r="D119" s="201"/>
      <c r="E119" s="242">
        <v>150</v>
      </c>
      <c r="F119" s="351">
        <v>150</v>
      </c>
      <c r="G119" s="351">
        <v>150</v>
      </c>
      <c r="H119" s="351">
        <v>150</v>
      </c>
      <c r="I119" s="207">
        <v>150</v>
      </c>
    </row>
    <row r="120" spans="1:9" ht="12.75">
      <c r="A120" s="199">
        <v>220</v>
      </c>
      <c r="B120" s="252" t="s">
        <v>89</v>
      </c>
      <c r="C120" s="196">
        <v>274539.6</v>
      </c>
      <c r="D120" s="254">
        <v>271857.82</v>
      </c>
      <c r="E120" s="238">
        <v>290000</v>
      </c>
      <c r="F120" s="352">
        <v>290000</v>
      </c>
      <c r="G120" s="169">
        <v>290000</v>
      </c>
      <c r="H120" s="239">
        <v>290000</v>
      </c>
      <c r="I120" s="247">
        <v>290000</v>
      </c>
    </row>
    <row r="121" spans="1:9" ht="12.75">
      <c r="A121" s="230">
        <v>290</v>
      </c>
      <c r="B121" s="253" t="s">
        <v>117</v>
      </c>
      <c r="C121" s="182">
        <v>629.23</v>
      </c>
      <c r="D121" s="255"/>
      <c r="E121" s="240"/>
      <c r="F121" s="353">
        <v>800</v>
      </c>
      <c r="G121" s="184"/>
      <c r="H121" s="241"/>
      <c r="I121" s="248"/>
    </row>
    <row r="122" spans="1:9" ht="12.75">
      <c r="A122" s="257"/>
      <c r="B122" s="258" t="s">
        <v>17</v>
      </c>
      <c r="C122" s="243">
        <f aca="true" t="shared" si="5" ref="C122:I122">SUM(C119:C121)</f>
        <v>275318.82999999996</v>
      </c>
      <c r="D122" s="256">
        <f t="shared" si="5"/>
        <v>271857.82</v>
      </c>
      <c r="E122" s="244">
        <f t="shared" si="5"/>
        <v>290150</v>
      </c>
      <c r="F122" s="354">
        <f t="shared" si="5"/>
        <v>290950</v>
      </c>
      <c r="G122" s="186">
        <f t="shared" si="5"/>
        <v>290150</v>
      </c>
      <c r="H122" s="245">
        <f t="shared" si="5"/>
        <v>290150</v>
      </c>
      <c r="I122" s="246">
        <f t="shared" si="5"/>
        <v>290150</v>
      </c>
    </row>
    <row r="124" spans="3:11" ht="12.75">
      <c r="C124" s="92"/>
      <c r="E124" s="93"/>
      <c r="F124" s="355"/>
      <c r="G124" s="77"/>
      <c r="H124" s="77"/>
      <c r="I124" s="77"/>
      <c r="J124" s="77"/>
      <c r="K124" s="104"/>
    </row>
    <row r="125" spans="1:11" ht="12.75">
      <c r="A125" s="302" t="s">
        <v>114</v>
      </c>
      <c r="B125" s="303"/>
      <c r="C125" s="92"/>
      <c r="D125" s="332"/>
      <c r="E125" s="93"/>
      <c r="F125" s="355"/>
      <c r="G125" s="77"/>
      <c r="H125" s="77"/>
      <c r="I125" s="77"/>
      <c r="J125" s="77"/>
      <c r="K125" s="104"/>
    </row>
    <row r="126" spans="1:11" ht="12.75">
      <c r="A126" s="141" t="s">
        <v>16</v>
      </c>
      <c r="B126" s="249" t="s">
        <v>0</v>
      </c>
      <c r="C126" s="144" t="s">
        <v>21</v>
      </c>
      <c r="D126" s="163" t="s">
        <v>21</v>
      </c>
      <c r="E126" s="145" t="s">
        <v>28</v>
      </c>
      <c r="F126" s="145" t="s">
        <v>29</v>
      </c>
      <c r="G126" s="145" t="s">
        <v>490</v>
      </c>
      <c r="H126" s="145" t="s">
        <v>490</v>
      </c>
      <c r="I126" s="145" t="s">
        <v>490</v>
      </c>
      <c r="J126" s="77"/>
      <c r="K126" s="104"/>
    </row>
    <row r="127" spans="1:11" ht="12.75">
      <c r="A127" s="164" t="s">
        <v>30</v>
      </c>
      <c r="B127" s="250"/>
      <c r="C127" s="274">
        <v>2018</v>
      </c>
      <c r="D127" s="166" t="s">
        <v>109</v>
      </c>
      <c r="E127" s="274" t="s">
        <v>110</v>
      </c>
      <c r="F127" s="274" t="s">
        <v>110</v>
      </c>
      <c r="G127" s="152" t="s">
        <v>491</v>
      </c>
      <c r="H127" s="152" t="s">
        <v>492</v>
      </c>
      <c r="I127" s="153" t="s">
        <v>493</v>
      </c>
      <c r="J127" s="77"/>
      <c r="K127" s="104"/>
    </row>
    <row r="128" spans="1:9" ht="12.75">
      <c r="A128" s="263"/>
      <c r="B128" s="271" t="s">
        <v>90</v>
      </c>
      <c r="C128" s="264">
        <f aca="true" t="shared" si="6" ref="C128:I128">C52</f>
        <v>5472142.75</v>
      </c>
      <c r="D128" s="267">
        <f t="shared" si="6"/>
        <v>6116983.939999999</v>
      </c>
      <c r="E128" s="265">
        <f t="shared" si="6"/>
        <v>6401785</v>
      </c>
      <c r="F128" s="265">
        <f t="shared" si="6"/>
        <v>6355706</v>
      </c>
      <c r="G128" s="265">
        <f t="shared" si="6"/>
        <v>6563244</v>
      </c>
      <c r="H128" s="265">
        <f t="shared" si="6"/>
        <v>6744597</v>
      </c>
      <c r="I128" s="266">
        <f t="shared" si="6"/>
        <v>6792797</v>
      </c>
    </row>
    <row r="129" spans="1:9" ht="12.75">
      <c r="A129" s="124"/>
      <c r="B129" s="272" t="s">
        <v>91</v>
      </c>
      <c r="C129" s="113">
        <f aca="true" t="shared" si="7" ref="C129:I129">C122+C111+C99+C87+C70</f>
        <v>540712.7499999999</v>
      </c>
      <c r="D129" s="133">
        <f t="shared" si="7"/>
        <v>619379.9400000001</v>
      </c>
      <c r="E129" s="115">
        <f t="shared" si="7"/>
        <v>578283</v>
      </c>
      <c r="F129" s="115">
        <f t="shared" si="7"/>
        <v>532768</v>
      </c>
      <c r="G129" s="115">
        <f t="shared" si="7"/>
        <v>546400</v>
      </c>
      <c r="H129" s="115">
        <f t="shared" si="7"/>
        <v>466400</v>
      </c>
      <c r="I129" s="128">
        <f t="shared" si="7"/>
        <v>446400</v>
      </c>
    </row>
    <row r="130" spans="1:9" ht="12.75">
      <c r="A130" s="146"/>
      <c r="B130" s="281" t="s">
        <v>23</v>
      </c>
      <c r="C130" s="149">
        <f aca="true" t="shared" si="8" ref="C130:I130">SUM(C128:C129)</f>
        <v>6012855.5</v>
      </c>
      <c r="D130" s="149">
        <f t="shared" si="8"/>
        <v>6736363.879999999</v>
      </c>
      <c r="E130" s="269">
        <f t="shared" si="8"/>
        <v>6980068</v>
      </c>
      <c r="F130" s="269">
        <f t="shared" si="8"/>
        <v>6888474</v>
      </c>
      <c r="G130" s="269">
        <f t="shared" si="8"/>
        <v>7109644</v>
      </c>
      <c r="H130" s="269">
        <f t="shared" si="8"/>
        <v>7210997</v>
      </c>
      <c r="I130" s="270">
        <f t="shared" si="8"/>
        <v>7239197</v>
      </c>
    </row>
    <row r="131" ht="12.75">
      <c r="C131" s="62"/>
    </row>
    <row r="132" ht="12.75">
      <c r="C132" s="63"/>
    </row>
    <row r="133" spans="1:7" ht="12.75">
      <c r="A133" s="304" t="s">
        <v>92</v>
      </c>
      <c r="B133" s="84"/>
      <c r="C133" s="305"/>
      <c r="D133" s="84"/>
      <c r="E133" s="65"/>
      <c r="F133" s="68"/>
      <c r="G133" s="68"/>
    </row>
    <row r="134" spans="1:9" ht="12.75">
      <c r="A134" s="141" t="s">
        <v>16</v>
      </c>
      <c r="B134" s="142" t="s">
        <v>0</v>
      </c>
      <c r="C134" s="144" t="s">
        <v>21</v>
      </c>
      <c r="D134" s="163" t="s">
        <v>21</v>
      </c>
      <c r="E134" s="145" t="s">
        <v>28</v>
      </c>
      <c r="F134" s="145" t="s">
        <v>29</v>
      </c>
      <c r="G134" s="145" t="s">
        <v>490</v>
      </c>
      <c r="H134" s="145" t="s">
        <v>490</v>
      </c>
      <c r="I134" s="145" t="s">
        <v>490</v>
      </c>
    </row>
    <row r="135" spans="1:9" ht="12.75">
      <c r="A135" s="164" t="s">
        <v>30</v>
      </c>
      <c r="B135" s="165"/>
      <c r="C135" s="274">
        <v>2018</v>
      </c>
      <c r="D135" s="166" t="s">
        <v>109</v>
      </c>
      <c r="E135" s="274" t="s">
        <v>110</v>
      </c>
      <c r="F135" s="274" t="s">
        <v>110</v>
      </c>
      <c r="G135" s="152" t="s">
        <v>491</v>
      </c>
      <c r="H135" s="152" t="s">
        <v>492</v>
      </c>
      <c r="I135" s="153" t="s">
        <v>493</v>
      </c>
    </row>
    <row r="136" spans="1:9" ht="12.75">
      <c r="A136" s="122">
        <v>230</v>
      </c>
      <c r="B136" s="136" t="s">
        <v>33</v>
      </c>
      <c r="C136" s="276">
        <v>10714.68</v>
      </c>
      <c r="D136" s="131">
        <v>5165.5</v>
      </c>
      <c r="E136" s="277">
        <v>7000</v>
      </c>
      <c r="F136" s="277">
        <v>37000</v>
      </c>
      <c r="G136" s="277">
        <v>7000</v>
      </c>
      <c r="H136" s="277">
        <v>7000</v>
      </c>
      <c r="I136" s="278">
        <v>7000</v>
      </c>
    </row>
    <row r="137" spans="1:9" ht="12.75">
      <c r="A137" s="124">
        <v>320</v>
      </c>
      <c r="B137" s="125" t="s">
        <v>53</v>
      </c>
      <c r="C137" s="109"/>
      <c r="D137" s="132"/>
      <c r="E137" s="110"/>
      <c r="F137" s="110"/>
      <c r="G137" s="112"/>
      <c r="H137" s="110"/>
      <c r="I137" s="126"/>
    </row>
    <row r="138" spans="1:9" ht="12.75">
      <c r="A138" s="124">
        <v>320</v>
      </c>
      <c r="B138" s="125" t="s">
        <v>42</v>
      </c>
      <c r="C138" s="111"/>
      <c r="D138" s="132"/>
      <c r="E138" s="110"/>
      <c r="F138" s="112">
        <v>13965</v>
      </c>
      <c r="G138" s="112"/>
      <c r="H138" s="110"/>
      <c r="I138" s="126"/>
    </row>
    <row r="139" spans="1:9" ht="12.75">
      <c r="A139" s="124">
        <v>320</v>
      </c>
      <c r="B139" s="125" t="s">
        <v>41</v>
      </c>
      <c r="C139" s="111"/>
      <c r="D139" s="132"/>
      <c r="E139" s="110">
        <v>183735</v>
      </c>
      <c r="F139" s="112">
        <v>183735</v>
      </c>
      <c r="G139" s="112">
        <v>159348</v>
      </c>
      <c r="H139" s="110"/>
      <c r="I139" s="126"/>
    </row>
    <row r="140" spans="1:9" ht="12.75">
      <c r="A140" s="124">
        <v>320</v>
      </c>
      <c r="B140" s="125" t="s">
        <v>55</v>
      </c>
      <c r="C140" s="113">
        <v>10710</v>
      </c>
      <c r="D140" s="133">
        <v>143780.35</v>
      </c>
      <c r="E140" s="115"/>
      <c r="F140" s="115"/>
      <c r="G140" s="115">
        <v>4330</v>
      </c>
      <c r="H140" s="110"/>
      <c r="I140" s="126"/>
    </row>
    <row r="141" spans="1:9" ht="12.75">
      <c r="A141" s="124">
        <v>320</v>
      </c>
      <c r="B141" s="125" t="s">
        <v>54</v>
      </c>
      <c r="C141" s="111">
        <v>90000</v>
      </c>
      <c r="D141" s="132">
        <v>3300</v>
      </c>
      <c r="E141" s="110"/>
      <c r="F141" s="110">
        <v>4000</v>
      </c>
      <c r="G141" s="112">
        <v>4000</v>
      </c>
      <c r="H141" s="110"/>
      <c r="I141" s="126"/>
    </row>
    <row r="142" spans="1:9" ht="12.75">
      <c r="A142" s="129">
        <v>320</v>
      </c>
      <c r="B142" s="130" t="s">
        <v>112</v>
      </c>
      <c r="C142" s="275">
        <v>30000</v>
      </c>
      <c r="D142" s="135"/>
      <c r="E142" s="279"/>
      <c r="F142" s="279"/>
      <c r="G142" s="279"/>
      <c r="H142" s="120"/>
      <c r="I142" s="167"/>
    </row>
    <row r="143" spans="1:9" ht="12.75">
      <c r="A143" s="257"/>
      <c r="B143" s="258" t="s">
        <v>23</v>
      </c>
      <c r="C143" s="217">
        <f aca="true" t="shared" si="9" ref="C143:I143">SUM(C136:C142)</f>
        <v>141424.68</v>
      </c>
      <c r="D143" s="216">
        <f t="shared" si="9"/>
        <v>152245.85</v>
      </c>
      <c r="E143" s="218">
        <f t="shared" si="9"/>
        <v>190735</v>
      </c>
      <c r="F143" s="269">
        <f t="shared" si="9"/>
        <v>238700</v>
      </c>
      <c r="G143" s="269">
        <f t="shared" si="9"/>
        <v>174678</v>
      </c>
      <c r="H143" s="269">
        <f t="shared" si="9"/>
        <v>7000</v>
      </c>
      <c r="I143" s="219">
        <f t="shared" si="9"/>
        <v>7000</v>
      </c>
    </row>
    <row r="144" spans="1:9" ht="12.75">
      <c r="A144" s="307"/>
      <c r="B144" s="307"/>
      <c r="C144" s="309"/>
      <c r="D144" s="308"/>
      <c r="E144" s="310"/>
      <c r="F144" s="350"/>
      <c r="G144" s="350"/>
      <c r="H144" s="350"/>
      <c r="I144" s="310"/>
    </row>
    <row r="146" spans="1:11" ht="12.75">
      <c r="A146" s="302" t="s">
        <v>115</v>
      </c>
      <c r="B146" s="302"/>
      <c r="C146" s="94"/>
      <c r="D146" s="337"/>
      <c r="E146" s="95"/>
      <c r="F146" s="356"/>
      <c r="G146" s="96"/>
      <c r="H146" s="96"/>
      <c r="I146" s="96"/>
      <c r="J146" s="96"/>
      <c r="K146" s="105"/>
    </row>
    <row r="147" spans="1:11" ht="12.75">
      <c r="A147" s="141" t="s">
        <v>16</v>
      </c>
      <c r="B147" s="142" t="s">
        <v>0</v>
      </c>
      <c r="C147" s="144" t="s">
        <v>21</v>
      </c>
      <c r="D147" s="163" t="s">
        <v>21</v>
      </c>
      <c r="E147" s="145" t="s">
        <v>28</v>
      </c>
      <c r="F147" s="145" t="s">
        <v>29</v>
      </c>
      <c r="G147" s="145" t="s">
        <v>490</v>
      </c>
      <c r="H147" s="145" t="s">
        <v>490</v>
      </c>
      <c r="I147" s="145" t="s">
        <v>490</v>
      </c>
      <c r="J147" s="96"/>
      <c r="K147" s="105"/>
    </row>
    <row r="148" spans="1:11" ht="12.75">
      <c r="A148" s="164" t="s">
        <v>30</v>
      </c>
      <c r="B148" s="165"/>
      <c r="C148" s="274">
        <v>2018</v>
      </c>
      <c r="D148" s="166" t="s">
        <v>109</v>
      </c>
      <c r="E148" s="274" t="s">
        <v>110</v>
      </c>
      <c r="F148" s="274" t="s">
        <v>110</v>
      </c>
      <c r="G148" s="152" t="s">
        <v>491</v>
      </c>
      <c r="H148" s="152" t="s">
        <v>492</v>
      </c>
      <c r="I148" s="153" t="s">
        <v>493</v>
      </c>
      <c r="J148" s="96"/>
      <c r="K148" s="105"/>
    </row>
    <row r="149" spans="1:11" ht="12.75">
      <c r="A149" s="146"/>
      <c r="B149" s="281" t="s">
        <v>97</v>
      </c>
      <c r="C149" s="149">
        <f aca="true" t="shared" si="10" ref="C149:I149">C143</f>
        <v>141424.68</v>
      </c>
      <c r="D149" s="280">
        <f>D143</f>
        <v>152245.85</v>
      </c>
      <c r="E149" s="269">
        <f t="shared" si="10"/>
        <v>190735</v>
      </c>
      <c r="F149" s="269">
        <f t="shared" si="10"/>
        <v>238700</v>
      </c>
      <c r="G149" s="269">
        <f t="shared" si="10"/>
        <v>174678</v>
      </c>
      <c r="H149" s="269">
        <f t="shared" si="10"/>
        <v>7000</v>
      </c>
      <c r="I149" s="270">
        <f t="shared" si="10"/>
        <v>7000</v>
      </c>
      <c r="J149" s="96"/>
      <c r="K149" s="105"/>
    </row>
    <row r="150" spans="1:9" ht="12.75">
      <c r="A150" s="59"/>
      <c r="B150" s="59"/>
      <c r="C150" s="59"/>
      <c r="D150" s="59"/>
      <c r="E150" s="59"/>
      <c r="F150" s="332"/>
      <c r="G150" s="332"/>
      <c r="H150" s="332"/>
      <c r="I150" s="59"/>
    </row>
    <row r="151" spans="1:11" ht="12.75">
      <c r="A151" s="94"/>
      <c r="B151" s="94"/>
      <c r="C151" s="94"/>
      <c r="D151" s="94"/>
      <c r="E151" s="95"/>
      <c r="F151" s="356"/>
      <c r="G151" s="96"/>
      <c r="H151" s="96"/>
      <c r="I151" s="96"/>
      <c r="J151" s="96"/>
      <c r="K151" s="105"/>
    </row>
    <row r="152" spans="1:7" ht="12.75">
      <c r="A152" s="304" t="s">
        <v>93</v>
      </c>
      <c r="B152" s="84"/>
      <c r="C152" s="305"/>
      <c r="D152" s="84"/>
      <c r="E152" s="306"/>
      <c r="F152" s="68"/>
      <c r="G152" s="68"/>
    </row>
    <row r="153" spans="1:9" ht="12.75">
      <c r="A153" s="141" t="s">
        <v>16</v>
      </c>
      <c r="B153" s="142" t="s">
        <v>0</v>
      </c>
      <c r="C153" s="144" t="s">
        <v>21</v>
      </c>
      <c r="D153" s="163" t="s">
        <v>21</v>
      </c>
      <c r="E153" s="145" t="s">
        <v>28</v>
      </c>
      <c r="F153" s="145" t="s">
        <v>29</v>
      </c>
      <c r="G153" s="145" t="s">
        <v>490</v>
      </c>
      <c r="H153" s="145" t="s">
        <v>490</v>
      </c>
      <c r="I153" s="145" t="s">
        <v>490</v>
      </c>
    </row>
    <row r="154" spans="1:9" ht="12.75">
      <c r="A154" s="164" t="s">
        <v>30</v>
      </c>
      <c r="B154" s="165"/>
      <c r="C154" s="274">
        <v>2018</v>
      </c>
      <c r="D154" s="166" t="s">
        <v>109</v>
      </c>
      <c r="E154" s="274" t="s">
        <v>110</v>
      </c>
      <c r="F154" s="274" t="s">
        <v>110</v>
      </c>
      <c r="G154" s="152" t="s">
        <v>491</v>
      </c>
      <c r="H154" s="152" t="s">
        <v>492</v>
      </c>
      <c r="I154" s="153" t="s">
        <v>493</v>
      </c>
    </row>
    <row r="155" spans="1:9" ht="12.75">
      <c r="A155" s="122">
        <v>450</v>
      </c>
      <c r="B155" s="136" t="s">
        <v>43</v>
      </c>
      <c r="C155" s="282">
        <v>323746.46</v>
      </c>
      <c r="D155" s="131">
        <v>24841.9</v>
      </c>
      <c r="E155" s="118"/>
      <c r="F155" s="118">
        <v>92299</v>
      </c>
      <c r="G155" s="116"/>
      <c r="H155" s="116"/>
      <c r="I155" s="136"/>
    </row>
    <row r="156" spans="1:9" ht="12.75">
      <c r="A156" s="124">
        <v>450</v>
      </c>
      <c r="B156" s="125" t="s">
        <v>44</v>
      </c>
      <c r="C156" s="114">
        <v>193088.85</v>
      </c>
      <c r="D156" s="132">
        <v>146230.72</v>
      </c>
      <c r="E156" s="110">
        <v>75620</v>
      </c>
      <c r="F156" s="110">
        <v>186313</v>
      </c>
      <c r="G156" s="110">
        <v>140702</v>
      </c>
      <c r="H156" s="108"/>
      <c r="I156" s="125"/>
    </row>
    <row r="157" spans="1:9" ht="12.75">
      <c r="A157" s="129">
        <v>510</v>
      </c>
      <c r="B157" s="130" t="s">
        <v>113</v>
      </c>
      <c r="C157" s="119">
        <v>143407.36</v>
      </c>
      <c r="D157" s="135"/>
      <c r="E157" s="120"/>
      <c r="F157" s="120">
        <v>1190055</v>
      </c>
      <c r="G157" s="120">
        <v>65000</v>
      </c>
      <c r="H157" s="120"/>
      <c r="I157" s="167"/>
    </row>
    <row r="158" spans="1:9" ht="12.75">
      <c r="A158" s="137"/>
      <c r="B158" s="215" t="s">
        <v>23</v>
      </c>
      <c r="C158" s="217">
        <f>SUM(C155:C157)</f>
        <v>660242.67</v>
      </c>
      <c r="D158" s="216">
        <f>SUM(D155:D157)</f>
        <v>171072.62</v>
      </c>
      <c r="E158" s="218">
        <f>SUM(E155:E157)</f>
        <v>75620</v>
      </c>
      <c r="F158" s="269">
        <f>SUM(F155:F157)</f>
        <v>1468667</v>
      </c>
      <c r="G158" s="269">
        <f>SUM(G155:G157)</f>
        <v>205702</v>
      </c>
      <c r="H158" s="269"/>
      <c r="I158" s="219"/>
    </row>
    <row r="161" spans="1:7" ht="12.75">
      <c r="A161" s="304" t="s">
        <v>98</v>
      </c>
      <c r="B161" s="84"/>
      <c r="C161" s="305"/>
      <c r="D161" s="84"/>
      <c r="E161" s="306"/>
      <c r="F161" s="68"/>
      <c r="G161" s="68"/>
    </row>
    <row r="162" spans="1:9" ht="12.75">
      <c r="A162" s="141" t="s">
        <v>16</v>
      </c>
      <c r="B162" s="142" t="s">
        <v>0</v>
      </c>
      <c r="C162" s="144" t="s">
        <v>21</v>
      </c>
      <c r="D162" s="163" t="s">
        <v>21</v>
      </c>
      <c r="E162" s="145" t="s">
        <v>28</v>
      </c>
      <c r="F162" s="145" t="s">
        <v>29</v>
      </c>
      <c r="G162" s="145" t="s">
        <v>490</v>
      </c>
      <c r="H162" s="145" t="s">
        <v>490</v>
      </c>
      <c r="I162" s="145" t="s">
        <v>490</v>
      </c>
    </row>
    <row r="163" spans="1:9" ht="12.75">
      <c r="A163" s="164" t="s">
        <v>30</v>
      </c>
      <c r="B163" s="165"/>
      <c r="C163" s="274">
        <v>2018</v>
      </c>
      <c r="D163" s="166" t="s">
        <v>109</v>
      </c>
      <c r="E163" s="274" t="s">
        <v>110</v>
      </c>
      <c r="F163" s="274" t="s">
        <v>110</v>
      </c>
      <c r="G163" s="152" t="s">
        <v>491</v>
      </c>
      <c r="H163" s="152" t="s">
        <v>492</v>
      </c>
      <c r="I163" s="153" t="s">
        <v>493</v>
      </c>
    </row>
    <row r="164" spans="1:9" ht="12.75">
      <c r="A164" s="283">
        <v>450</v>
      </c>
      <c r="B164" s="284" t="s">
        <v>96</v>
      </c>
      <c r="C164" s="117">
        <v>9284.84</v>
      </c>
      <c r="D164" s="131">
        <v>12350.71</v>
      </c>
      <c r="E164" s="118"/>
      <c r="F164" s="118"/>
      <c r="G164" s="118"/>
      <c r="H164" s="118"/>
      <c r="I164" s="123"/>
    </row>
    <row r="165" spans="1:9" ht="12.75">
      <c r="A165" s="173">
        <v>450</v>
      </c>
      <c r="B165" s="194" t="s">
        <v>94</v>
      </c>
      <c r="C165" s="170">
        <v>223.64</v>
      </c>
      <c r="D165" s="190">
        <v>68.26</v>
      </c>
      <c r="E165" s="171"/>
      <c r="F165" s="169"/>
      <c r="G165" s="171"/>
      <c r="H165" s="171"/>
      <c r="I165" s="175"/>
    </row>
    <row r="166" spans="1:9" ht="12.75">
      <c r="A166" s="230">
        <v>450</v>
      </c>
      <c r="B166" s="231" t="s">
        <v>95</v>
      </c>
      <c r="C166" s="233">
        <v>7735.41</v>
      </c>
      <c r="D166" s="232">
        <v>8016.9</v>
      </c>
      <c r="E166" s="234"/>
      <c r="F166" s="268"/>
      <c r="G166" s="268"/>
      <c r="H166" s="268"/>
      <c r="I166" s="237"/>
    </row>
    <row r="167" spans="1:9" ht="12.75">
      <c r="A167" s="137"/>
      <c r="B167" s="215" t="s">
        <v>23</v>
      </c>
      <c r="C167" s="217">
        <f>SUM(C164:C166)</f>
        <v>17243.89</v>
      </c>
      <c r="D167" s="216">
        <f>SUM(D164:D166)</f>
        <v>20435.87</v>
      </c>
      <c r="E167" s="218"/>
      <c r="F167" s="269"/>
      <c r="G167" s="269"/>
      <c r="H167" s="269"/>
      <c r="I167" s="219"/>
    </row>
    <row r="170" spans="1:9" ht="12.75">
      <c r="A170" s="302" t="s">
        <v>116</v>
      </c>
      <c r="B170" s="303"/>
      <c r="C170" s="303"/>
      <c r="D170" s="332"/>
      <c r="E170" s="93"/>
      <c r="F170" s="355"/>
      <c r="G170" s="77"/>
      <c r="H170" s="77"/>
      <c r="I170" s="77"/>
    </row>
    <row r="171" spans="1:9" ht="12.75">
      <c r="A171" s="141" t="s">
        <v>16</v>
      </c>
      <c r="B171" s="142" t="s">
        <v>0</v>
      </c>
      <c r="C171" s="144" t="s">
        <v>21</v>
      </c>
      <c r="D171" s="163" t="s">
        <v>21</v>
      </c>
      <c r="E171" s="145" t="s">
        <v>28</v>
      </c>
      <c r="F171" s="145" t="s">
        <v>29</v>
      </c>
      <c r="G171" s="145" t="s">
        <v>490</v>
      </c>
      <c r="H171" s="145" t="s">
        <v>490</v>
      </c>
      <c r="I171" s="145" t="s">
        <v>490</v>
      </c>
    </row>
    <row r="172" spans="1:9" ht="12.75">
      <c r="A172" s="164" t="s">
        <v>30</v>
      </c>
      <c r="B172" s="165"/>
      <c r="C172" s="274">
        <v>2018</v>
      </c>
      <c r="D172" s="166" t="s">
        <v>109</v>
      </c>
      <c r="E172" s="274" t="s">
        <v>110</v>
      </c>
      <c r="F172" s="274" t="s">
        <v>110</v>
      </c>
      <c r="G172" s="152" t="s">
        <v>491</v>
      </c>
      <c r="H172" s="152" t="s">
        <v>492</v>
      </c>
      <c r="I172" s="153" t="s">
        <v>493</v>
      </c>
    </row>
    <row r="173" spans="1:9" ht="12.75">
      <c r="A173" s="285"/>
      <c r="B173" s="297" t="s">
        <v>99</v>
      </c>
      <c r="C173" s="286">
        <f>C158</f>
        <v>660242.67</v>
      </c>
      <c r="D173" s="294">
        <f>D158</f>
        <v>171072.62</v>
      </c>
      <c r="E173" s="287">
        <f>E158</f>
        <v>75620</v>
      </c>
      <c r="F173" s="287">
        <f>F158</f>
        <v>1468667</v>
      </c>
      <c r="G173" s="287">
        <f>G158</f>
        <v>205702</v>
      </c>
      <c r="H173" s="287"/>
      <c r="I173" s="288"/>
    </row>
    <row r="174" spans="1:9" ht="12.75">
      <c r="A174" s="289"/>
      <c r="B174" s="298" t="s">
        <v>100</v>
      </c>
      <c r="C174" s="290">
        <f>C167</f>
        <v>17243.89</v>
      </c>
      <c r="D174" s="295">
        <f>D167</f>
        <v>20435.87</v>
      </c>
      <c r="E174" s="291"/>
      <c r="F174" s="291">
        <f>F167</f>
        <v>0</v>
      </c>
      <c r="G174" s="291"/>
      <c r="H174" s="291"/>
      <c r="I174" s="292"/>
    </row>
    <row r="175" spans="1:9" ht="12.75">
      <c r="A175" s="293"/>
      <c r="B175" s="273" t="s">
        <v>23</v>
      </c>
      <c r="C175" s="149">
        <f aca="true" t="shared" si="11" ref="C175:I175">SUM(C173:C174)</f>
        <v>677486.56</v>
      </c>
      <c r="D175" s="296">
        <f>SUM(D173:D174)</f>
        <v>191508.49</v>
      </c>
      <c r="E175" s="269">
        <f t="shared" si="11"/>
        <v>75620</v>
      </c>
      <c r="F175" s="269">
        <f t="shared" si="11"/>
        <v>1468667</v>
      </c>
      <c r="G175" s="269">
        <f t="shared" si="11"/>
        <v>205702</v>
      </c>
      <c r="H175" s="269">
        <f t="shared" si="11"/>
        <v>0</v>
      </c>
      <c r="I175" s="270">
        <f t="shared" si="11"/>
        <v>0</v>
      </c>
    </row>
    <row r="177" spans="3:11" ht="12.75">
      <c r="C177" s="58"/>
      <c r="D177" s="13"/>
      <c r="E177" s="39"/>
      <c r="F177" s="39"/>
      <c r="G177" s="27"/>
      <c r="H177" s="27"/>
      <c r="I177" s="27"/>
      <c r="J177" s="27"/>
      <c r="K177" s="27"/>
    </row>
    <row r="178" spans="1:11" ht="12.75">
      <c r="A178" s="362" t="s">
        <v>101</v>
      </c>
      <c r="B178" s="357"/>
      <c r="C178" s="9"/>
      <c r="D178" s="9"/>
      <c r="E178" s="35"/>
      <c r="F178" s="57"/>
      <c r="G178" s="36"/>
      <c r="H178" s="36"/>
      <c r="I178" s="36"/>
      <c r="J178" s="36"/>
      <c r="K178" s="15"/>
    </row>
    <row r="179" spans="1:9" ht="12.75">
      <c r="A179" s="141" t="s">
        <v>16</v>
      </c>
      <c r="B179" s="172" t="s">
        <v>0</v>
      </c>
      <c r="C179" s="144" t="s">
        <v>21</v>
      </c>
      <c r="D179" s="163" t="s">
        <v>21</v>
      </c>
      <c r="E179" s="145" t="s">
        <v>28</v>
      </c>
      <c r="F179" s="145" t="s">
        <v>29</v>
      </c>
      <c r="G179" s="145" t="s">
        <v>490</v>
      </c>
      <c r="H179" s="145" t="s">
        <v>490</v>
      </c>
      <c r="I179" s="145" t="s">
        <v>490</v>
      </c>
    </row>
    <row r="180" spans="1:9" ht="12.75">
      <c r="A180" s="164" t="s">
        <v>30</v>
      </c>
      <c r="B180" s="180"/>
      <c r="C180" s="274">
        <v>2018</v>
      </c>
      <c r="D180" s="166" t="s">
        <v>109</v>
      </c>
      <c r="E180" s="274" t="s">
        <v>110</v>
      </c>
      <c r="F180" s="274" t="s">
        <v>110</v>
      </c>
      <c r="G180" s="152" t="s">
        <v>491</v>
      </c>
      <c r="H180" s="152" t="s">
        <v>492</v>
      </c>
      <c r="I180" s="153" t="s">
        <v>493</v>
      </c>
    </row>
    <row r="181" spans="1:9" ht="18.75" customHeight="1">
      <c r="A181" s="358"/>
      <c r="B181" s="363" t="s">
        <v>102</v>
      </c>
      <c r="C181" s="359">
        <f aca="true" t="shared" si="12" ref="C181:I181">C175+C149+C130</f>
        <v>6831766.74</v>
      </c>
      <c r="D181" s="359">
        <f t="shared" si="12"/>
        <v>7080118.219999999</v>
      </c>
      <c r="E181" s="360">
        <f t="shared" si="12"/>
        <v>7246423</v>
      </c>
      <c r="F181" s="360">
        <f t="shared" si="12"/>
        <v>8595841</v>
      </c>
      <c r="G181" s="360">
        <f t="shared" si="12"/>
        <v>7490024</v>
      </c>
      <c r="H181" s="360">
        <f t="shared" si="12"/>
        <v>7217997</v>
      </c>
      <c r="I181" s="361">
        <f t="shared" si="12"/>
        <v>7246197</v>
      </c>
    </row>
    <row r="183" spans="6:9" ht="12.75">
      <c r="F183" s="70"/>
      <c r="G183" s="70"/>
      <c r="H183" s="70"/>
      <c r="I183" s="331"/>
    </row>
    <row r="187" spans="3:9" ht="12.75">
      <c r="C187" s="63"/>
      <c r="D187" s="63"/>
      <c r="E187" s="63"/>
      <c r="F187" s="63"/>
      <c r="G187" s="63"/>
      <c r="H187" s="63"/>
      <c r="I187" s="63"/>
    </row>
    <row r="188" spans="3:9" ht="12.75">
      <c r="C188" s="62"/>
      <c r="D188" s="62"/>
      <c r="E188" s="62"/>
      <c r="F188" s="62"/>
      <c r="G188" s="62"/>
      <c r="H188" s="62"/>
      <c r="I188" s="62"/>
    </row>
    <row r="189" spans="3:9" ht="12.75">
      <c r="C189" s="62"/>
      <c r="D189" s="62"/>
      <c r="E189" s="62"/>
      <c r="F189" s="62"/>
      <c r="G189" s="62"/>
      <c r="H189" s="62"/>
      <c r="I189" s="62"/>
    </row>
    <row r="190" spans="7:8" ht="12.75">
      <c r="G190" s="63"/>
      <c r="H190" s="63"/>
    </row>
  </sheetData>
  <sheetProtection selectLockedCells="1" selectUnlockedCells="1"/>
  <mergeCells count="2">
    <mergeCell ref="A1:I1"/>
    <mergeCell ref="A3:I3"/>
  </mergeCells>
  <printOptions horizontalCentered="1"/>
  <pageMargins left="0.5905511811023623" right="0.5905511811023623" top="0.4724409448818898" bottom="0.1968503937007874" header="0" footer="0"/>
  <pageSetup fitToHeight="10" horizontalDpi="600" verticalDpi="600" orientation="portrait" paperSize="9" scale="84" r:id="rId1"/>
  <rowBreaks count="3" manualBreakCount="3">
    <brk id="52" max="255" man="1"/>
    <brk id="122" max="8" man="1"/>
    <brk id="18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7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8.28125" style="10" customWidth="1"/>
    <col min="2" max="2" width="7.7109375" style="10" customWidth="1"/>
    <col min="3" max="3" width="7.140625" style="10" bestFit="1" customWidth="1"/>
    <col min="4" max="4" width="29.57421875" style="10" customWidth="1"/>
    <col min="5" max="6" width="10.28125" style="13" customWidth="1"/>
    <col min="7" max="11" width="10.28125" style="15" customWidth="1"/>
    <col min="12" max="12" width="8.421875" style="10" customWidth="1"/>
    <col min="13" max="13" width="8.8515625" style="13" customWidth="1"/>
    <col min="14" max="14" width="8.57421875" style="10" customWidth="1"/>
    <col min="15" max="15" width="8.421875" style="10" customWidth="1"/>
    <col min="16" max="16" width="9.140625" style="2" customWidth="1"/>
    <col min="17" max="17" width="10.00390625" style="2" customWidth="1"/>
    <col min="18" max="18" width="12.140625" style="2" customWidth="1"/>
    <col min="19" max="19" width="11.57421875" style="2" customWidth="1"/>
    <col min="20" max="23" width="9.140625" style="2" customWidth="1"/>
  </cols>
  <sheetData>
    <row r="1" spans="1:11" ht="20.25">
      <c r="A1" s="848" t="s">
        <v>494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</row>
    <row r="2" spans="1:11" ht="15.75" customHeight="1">
      <c r="A2" s="9"/>
      <c r="B2" s="9"/>
      <c r="C2" s="9"/>
      <c r="D2" s="9"/>
      <c r="E2" s="35"/>
      <c r="F2" s="35"/>
      <c r="G2" s="36"/>
      <c r="H2" s="36"/>
      <c r="I2" s="36"/>
      <c r="J2" s="36"/>
      <c r="K2" s="36"/>
    </row>
    <row r="3" spans="1:11" ht="12.75">
      <c r="A3" s="367" t="s">
        <v>118</v>
      </c>
      <c r="B3" s="368"/>
      <c r="C3" s="369"/>
      <c r="D3" s="370"/>
      <c r="E3" s="57"/>
      <c r="F3" s="57"/>
      <c r="K3" s="325" t="s">
        <v>119</v>
      </c>
    </row>
    <row r="4" spans="1:28" ht="12.75">
      <c r="A4" s="371" t="s">
        <v>120</v>
      </c>
      <c r="B4" s="372" t="s">
        <v>121</v>
      </c>
      <c r="C4" s="372" t="s">
        <v>16</v>
      </c>
      <c r="D4" s="373" t="s">
        <v>0</v>
      </c>
      <c r="E4" s="374" t="s">
        <v>21</v>
      </c>
      <c r="F4" s="375" t="s">
        <v>21</v>
      </c>
      <c r="G4" s="376" t="s">
        <v>57</v>
      </c>
      <c r="H4" s="376" t="s">
        <v>58</v>
      </c>
      <c r="I4" s="145" t="s">
        <v>490</v>
      </c>
      <c r="J4" s="145" t="s">
        <v>490</v>
      </c>
      <c r="K4" s="145" t="s">
        <v>490</v>
      </c>
      <c r="L4" s="25"/>
      <c r="M4" s="38"/>
      <c r="N4" s="25"/>
      <c r="O4" s="25"/>
      <c r="Q4" s="19"/>
      <c r="R4" s="25"/>
      <c r="S4" s="25"/>
      <c r="T4" s="25"/>
      <c r="U4" s="25"/>
      <c r="V4" s="11"/>
      <c r="W4" s="11"/>
      <c r="X4" s="2"/>
      <c r="Y4" s="2"/>
      <c r="Z4" s="2"/>
      <c r="AA4" s="2"/>
      <c r="AB4" s="2"/>
    </row>
    <row r="5" spans="1:28" ht="12.75">
      <c r="A5" s="377" t="s">
        <v>122</v>
      </c>
      <c r="B5" s="378" t="s">
        <v>123</v>
      </c>
      <c r="C5" s="378" t="s">
        <v>30</v>
      </c>
      <c r="D5" s="379"/>
      <c r="E5" s="380">
        <v>2018</v>
      </c>
      <c r="F5" s="381" t="s">
        <v>109</v>
      </c>
      <c r="G5" s="380" t="s">
        <v>110</v>
      </c>
      <c r="H5" s="380" t="s">
        <v>110</v>
      </c>
      <c r="I5" s="380" t="s">
        <v>491</v>
      </c>
      <c r="J5" s="380" t="s">
        <v>492</v>
      </c>
      <c r="K5" s="382" t="s">
        <v>493</v>
      </c>
      <c r="L5" s="33"/>
      <c r="M5" s="38"/>
      <c r="N5" s="33"/>
      <c r="O5" s="7"/>
      <c r="R5" s="33"/>
      <c r="S5" s="33"/>
      <c r="T5" s="26"/>
      <c r="U5" s="26"/>
      <c r="V5" s="14"/>
      <c r="W5" s="14"/>
      <c r="X5" s="2"/>
      <c r="Y5" s="2"/>
      <c r="Z5" s="2"/>
      <c r="AA5" s="2"/>
      <c r="AB5" s="2"/>
    </row>
    <row r="6" spans="1:28" ht="12.75">
      <c r="A6" s="383" t="s">
        <v>124</v>
      </c>
      <c r="B6" s="384"/>
      <c r="C6" s="384"/>
      <c r="D6" s="385" t="s">
        <v>125</v>
      </c>
      <c r="E6" s="386">
        <f aca="true" t="shared" si="0" ref="E6:K6">E10+E15+E21+E25+E28</f>
        <v>55061.7</v>
      </c>
      <c r="F6" s="387">
        <f t="shared" si="0"/>
        <v>51144.44</v>
      </c>
      <c r="G6" s="388">
        <f t="shared" si="0"/>
        <v>89075</v>
      </c>
      <c r="H6" s="388">
        <f t="shared" si="0"/>
        <v>84775</v>
      </c>
      <c r="I6" s="389">
        <f t="shared" si="0"/>
        <v>89875</v>
      </c>
      <c r="J6" s="389">
        <f t="shared" si="0"/>
        <v>94275</v>
      </c>
      <c r="K6" s="390">
        <f t="shared" si="0"/>
        <v>98175</v>
      </c>
      <c r="L6" s="27"/>
      <c r="M6" s="39"/>
      <c r="N6" s="27"/>
      <c r="O6" s="27"/>
      <c r="Q6" s="6"/>
      <c r="R6" s="27"/>
      <c r="S6" s="27"/>
      <c r="T6" s="27"/>
      <c r="U6" s="27"/>
      <c r="X6" s="2"/>
      <c r="Y6" s="2"/>
      <c r="Z6" s="2"/>
      <c r="AA6" s="2"/>
      <c r="AB6" s="2"/>
    </row>
    <row r="7" spans="1:28" ht="12.75">
      <c r="A7" s="391" t="s">
        <v>126</v>
      </c>
      <c r="B7" s="392"/>
      <c r="C7" s="392"/>
      <c r="D7" s="393" t="s">
        <v>127</v>
      </c>
      <c r="E7" s="394"/>
      <c r="F7" s="395"/>
      <c r="G7" s="396"/>
      <c r="H7" s="396"/>
      <c r="I7" s="396"/>
      <c r="J7" s="396"/>
      <c r="K7" s="397"/>
      <c r="L7" s="16"/>
      <c r="M7" s="32"/>
      <c r="N7" s="16"/>
      <c r="O7" s="16"/>
      <c r="Q7" s="4"/>
      <c r="R7" s="16"/>
      <c r="S7" s="16"/>
      <c r="T7" s="16"/>
      <c r="U7" s="16"/>
      <c r="X7" s="2"/>
      <c r="Y7" s="2"/>
      <c r="Z7" s="2"/>
      <c r="AA7" s="2"/>
      <c r="AB7" s="2"/>
    </row>
    <row r="8" spans="1:28" ht="12.75">
      <c r="A8" s="398" t="s">
        <v>128</v>
      </c>
      <c r="B8" s="392"/>
      <c r="C8" s="392"/>
      <c r="D8" s="393" t="s">
        <v>129</v>
      </c>
      <c r="E8" s="394"/>
      <c r="F8" s="395"/>
      <c r="G8" s="396"/>
      <c r="H8" s="396"/>
      <c r="I8" s="396"/>
      <c r="J8" s="396"/>
      <c r="K8" s="397"/>
      <c r="L8" s="16"/>
      <c r="M8" s="32"/>
      <c r="N8" s="16"/>
      <c r="O8" s="16"/>
      <c r="Q8" s="4"/>
      <c r="R8" s="16"/>
      <c r="S8" s="16"/>
      <c r="T8" s="16"/>
      <c r="U8" s="16"/>
      <c r="X8" s="2"/>
      <c r="Y8" s="2"/>
      <c r="Z8" s="2"/>
      <c r="AA8" s="2"/>
      <c r="AB8" s="2"/>
    </row>
    <row r="9" spans="1:28" ht="12.75">
      <c r="A9" s="398"/>
      <c r="B9" s="392" t="s">
        <v>130</v>
      </c>
      <c r="C9" s="392">
        <v>630</v>
      </c>
      <c r="D9" s="399" t="s">
        <v>131</v>
      </c>
      <c r="E9" s="400">
        <v>8768.8</v>
      </c>
      <c r="F9" s="401">
        <v>6421.46</v>
      </c>
      <c r="G9" s="402">
        <v>7000</v>
      </c>
      <c r="H9" s="402">
        <v>3500</v>
      </c>
      <c r="I9" s="402">
        <v>5000</v>
      </c>
      <c r="J9" s="402">
        <v>6000</v>
      </c>
      <c r="K9" s="403">
        <v>6000</v>
      </c>
      <c r="L9" s="17"/>
      <c r="M9" s="30"/>
      <c r="N9" s="17"/>
      <c r="O9" s="17"/>
      <c r="Q9" s="3"/>
      <c r="R9" s="17"/>
      <c r="S9" s="17"/>
      <c r="T9" s="17"/>
      <c r="U9" s="17"/>
      <c r="X9" s="2"/>
      <c r="Y9" s="2"/>
      <c r="Z9" s="2"/>
      <c r="AA9" s="2"/>
      <c r="AB9" s="2"/>
    </row>
    <row r="10" spans="1:28" ht="12.75">
      <c r="A10" s="398"/>
      <c r="B10" s="404"/>
      <c r="C10" s="405"/>
      <c r="D10" s="406" t="s">
        <v>17</v>
      </c>
      <c r="E10" s="400">
        <f aca="true" t="shared" si="1" ref="E10:K10">SUM(E9:E9)</f>
        <v>8768.8</v>
      </c>
      <c r="F10" s="401">
        <f>SUM(F9:F9)</f>
        <v>6421.46</v>
      </c>
      <c r="G10" s="402">
        <f t="shared" si="1"/>
        <v>7000</v>
      </c>
      <c r="H10" s="402">
        <f t="shared" si="1"/>
        <v>3500</v>
      </c>
      <c r="I10" s="402">
        <f t="shared" si="1"/>
        <v>5000</v>
      </c>
      <c r="J10" s="402">
        <f t="shared" si="1"/>
        <v>6000</v>
      </c>
      <c r="K10" s="403">
        <f t="shared" si="1"/>
        <v>6000</v>
      </c>
      <c r="L10" s="17"/>
      <c r="M10" s="30"/>
      <c r="N10" s="17"/>
      <c r="O10" s="17"/>
      <c r="R10" s="17"/>
      <c r="S10" s="17"/>
      <c r="T10" s="17"/>
      <c r="U10" s="17"/>
      <c r="X10" s="2"/>
      <c r="Y10" s="2"/>
      <c r="Z10" s="2"/>
      <c r="AA10" s="2"/>
      <c r="AB10" s="2"/>
    </row>
    <row r="11" spans="1:28" ht="12.75">
      <c r="A11" s="398" t="s">
        <v>132</v>
      </c>
      <c r="B11" s="392"/>
      <c r="C11" s="392"/>
      <c r="D11" s="393" t="s">
        <v>133</v>
      </c>
      <c r="E11" s="394"/>
      <c r="F11" s="395"/>
      <c r="G11" s="396"/>
      <c r="H11" s="396"/>
      <c r="I11" s="396"/>
      <c r="J11" s="396"/>
      <c r="K11" s="397"/>
      <c r="L11" s="16"/>
      <c r="M11" s="32"/>
      <c r="N11" s="16"/>
      <c r="O11" s="16"/>
      <c r="Q11" s="4"/>
      <c r="R11" s="16"/>
      <c r="S11" s="16"/>
      <c r="T11" s="16"/>
      <c r="U11" s="16"/>
      <c r="X11" s="2"/>
      <c r="Y11" s="2"/>
      <c r="Z11" s="2"/>
      <c r="AA11" s="2"/>
      <c r="AB11" s="2"/>
    </row>
    <row r="12" spans="1:28" ht="12.75">
      <c r="A12" s="398"/>
      <c r="B12" s="392" t="s">
        <v>130</v>
      </c>
      <c r="C12" s="392">
        <v>620</v>
      </c>
      <c r="D12" s="399" t="s">
        <v>134</v>
      </c>
      <c r="E12" s="394">
        <v>3410.89</v>
      </c>
      <c r="F12" s="395">
        <v>3949.05</v>
      </c>
      <c r="G12" s="396">
        <v>12300</v>
      </c>
      <c r="H12" s="396">
        <v>11300</v>
      </c>
      <c r="I12" s="396">
        <v>13000</v>
      </c>
      <c r="J12" s="396">
        <v>13200</v>
      </c>
      <c r="K12" s="397">
        <v>14000</v>
      </c>
      <c r="L12" s="16"/>
      <c r="M12" s="32"/>
      <c r="N12" s="16"/>
      <c r="O12" s="16"/>
      <c r="Q12" s="4"/>
      <c r="R12" s="16"/>
      <c r="S12" s="16"/>
      <c r="T12" s="16"/>
      <c r="U12" s="16"/>
      <c r="X12" s="2"/>
      <c r="Y12" s="2"/>
      <c r="Z12" s="2"/>
      <c r="AA12" s="2"/>
      <c r="AB12" s="2"/>
    </row>
    <row r="13" spans="1:28" ht="12.75">
      <c r="A13" s="398"/>
      <c r="B13" s="392" t="s">
        <v>130</v>
      </c>
      <c r="C13" s="392">
        <v>630</v>
      </c>
      <c r="D13" s="399" t="s">
        <v>135</v>
      </c>
      <c r="E13" s="394">
        <v>11290.83</v>
      </c>
      <c r="F13" s="395">
        <v>12384.84</v>
      </c>
      <c r="G13" s="396">
        <v>35000</v>
      </c>
      <c r="H13" s="396">
        <v>33300</v>
      </c>
      <c r="I13" s="396">
        <v>36000</v>
      </c>
      <c r="J13" s="396">
        <v>37800</v>
      </c>
      <c r="K13" s="397">
        <v>40000</v>
      </c>
      <c r="L13" s="16"/>
      <c r="M13" s="32"/>
      <c r="N13" s="16"/>
      <c r="O13" s="16"/>
      <c r="Q13" s="4"/>
      <c r="R13" s="16"/>
      <c r="S13" s="16"/>
      <c r="T13" s="16"/>
      <c r="U13" s="16"/>
      <c r="X13" s="2"/>
      <c r="Y13" s="2"/>
      <c r="Z13" s="2"/>
      <c r="AA13" s="2"/>
      <c r="AB13" s="2"/>
    </row>
    <row r="14" spans="1:28" ht="12.75">
      <c r="A14" s="398"/>
      <c r="B14" s="392" t="s">
        <v>130</v>
      </c>
      <c r="C14" s="392">
        <v>630</v>
      </c>
      <c r="D14" s="399" t="s">
        <v>136</v>
      </c>
      <c r="E14" s="394">
        <v>3522.68</v>
      </c>
      <c r="F14" s="395">
        <v>2189.19</v>
      </c>
      <c r="G14" s="396">
        <v>3000</v>
      </c>
      <c r="H14" s="396">
        <v>3000</v>
      </c>
      <c r="I14" s="396">
        <v>3000</v>
      </c>
      <c r="J14" s="396">
        <v>3000</v>
      </c>
      <c r="K14" s="397">
        <v>3000</v>
      </c>
      <c r="L14" s="16"/>
      <c r="M14" s="32"/>
      <c r="N14" s="16"/>
      <c r="O14" s="16"/>
      <c r="Q14" s="4"/>
      <c r="R14" s="16"/>
      <c r="S14" s="16"/>
      <c r="T14" s="16"/>
      <c r="U14" s="16"/>
      <c r="X14" s="2"/>
      <c r="Y14" s="2"/>
      <c r="Z14" s="2"/>
      <c r="AA14" s="2"/>
      <c r="AB14" s="2"/>
    </row>
    <row r="15" spans="1:28" ht="12.75">
      <c r="A15" s="398"/>
      <c r="B15" s="404"/>
      <c r="C15" s="405"/>
      <c r="D15" s="406" t="s">
        <v>17</v>
      </c>
      <c r="E15" s="394">
        <f aca="true" t="shared" si="2" ref="E15:K15">SUM(E12:E14)</f>
        <v>18224.399999999998</v>
      </c>
      <c r="F15" s="395">
        <f t="shared" si="2"/>
        <v>18523.079999999998</v>
      </c>
      <c r="G15" s="396">
        <f t="shared" si="2"/>
        <v>50300</v>
      </c>
      <c r="H15" s="396">
        <f t="shared" si="2"/>
        <v>47600</v>
      </c>
      <c r="I15" s="396">
        <f t="shared" si="2"/>
        <v>52000</v>
      </c>
      <c r="J15" s="396">
        <f t="shared" si="2"/>
        <v>54000</v>
      </c>
      <c r="K15" s="397">
        <f t="shared" si="2"/>
        <v>57000</v>
      </c>
      <c r="L15" s="16"/>
      <c r="M15" s="32"/>
      <c r="N15" s="16"/>
      <c r="O15" s="16"/>
      <c r="Q15" s="4"/>
      <c r="R15" s="16"/>
      <c r="S15" s="16"/>
      <c r="T15" s="16"/>
      <c r="U15" s="16"/>
      <c r="X15" s="2"/>
      <c r="Y15" s="2"/>
      <c r="Z15" s="2"/>
      <c r="AA15" s="2"/>
      <c r="AB15" s="2"/>
    </row>
    <row r="16" spans="1:28" ht="12.75">
      <c r="A16" s="391" t="s">
        <v>137</v>
      </c>
      <c r="B16" s="392"/>
      <c r="C16" s="392"/>
      <c r="D16" s="393" t="s">
        <v>138</v>
      </c>
      <c r="E16" s="407"/>
      <c r="F16" s="408"/>
      <c r="G16" s="409"/>
      <c r="H16" s="409"/>
      <c r="I16" s="409"/>
      <c r="J16" s="409"/>
      <c r="K16" s="410"/>
      <c r="Q16" s="5"/>
      <c r="R16" s="10"/>
      <c r="S16" s="10"/>
      <c r="T16" s="10"/>
      <c r="U16" s="10"/>
      <c r="X16" s="2"/>
      <c r="Y16" s="2"/>
      <c r="Z16" s="2"/>
      <c r="AA16" s="2"/>
      <c r="AB16" s="2"/>
    </row>
    <row r="17" spans="1:28" ht="12.75">
      <c r="A17" s="398"/>
      <c r="B17" s="392" t="s">
        <v>130</v>
      </c>
      <c r="C17" s="392">
        <v>610</v>
      </c>
      <c r="D17" s="399" t="s">
        <v>139</v>
      </c>
      <c r="E17" s="394">
        <v>10389</v>
      </c>
      <c r="F17" s="395">
        <v>11011.07</v>
      </c>
      <c r="G17" s="396">
        <v>12200</v>
      </c>
      <c r="H17" s="396">
        <v>12200</v>
      </c>
      <c r="I17" s="396">
        <v>13100</v>
      </c>
      <c r="J17" s="396">
        <v>13800</v>
      </c>
      <c r="K17" s="397">
        <v>14500</v>
      </c>
      <c r="L17" s="16"/>
      <c r="M17" s="32"/>
      <c r="N17" s="16"/>
      <c r="O17" s="16"/>
      <c r="Q17" s="4"/>
      <c r="R17" s="16"/>
      <c r="S17" s="16"/>
      <c r="T17" s="16"/>
      <c r="U17" s="16"/>
      <c r="X17" s="2"/>
      <c r="Y17" s="2"/>
      <c r="Z17" s="2"/>
      <c r="AA17" s="2"/>
      <c r="AB17" s="2"/>
    </row>
    <row r="18" spans="1:28" ht="12.75">
      <c r="A18" s="398"/>
      <c r="B18" s="392" t="s">
        <v>130</v>
      </c>
      <c r="C18" s="392">
        <v>620</v>
      </c>
      <c r="D18" s="399" t="s">
        <v>134</v>
      </c>
      <c r="E18" s="411">
        <v>3241.55</v>
      </c>
      <c r="F18" s="412">
        <v>3428.6</v>
      </c>
      <c r="G18" s="409">
        <v>3800</v>
      </c>
      <c r="H18" s="409">
        <v>3800</v>
      </c>
      <c r="I18" s="409">
        <v>4100</v>
      </c>
      <c r="J18" s="409">
        <v>4300</v>
      </c>
      <c r="K18" s="410">
        <v>4500</v>
      </c>
      <c r="L18" s="15"/>
      <c r="N18" s="15"/>
      <c r="O18" s="15"/>
      <c r="Q18" s="8"/>
      <c r="R18" s="15"/>
      <c r="S18" s="15"/>
      <c r="T18" s="15"/>
      <c r="U18" s="15"/>
      <c r="X18" s="2"/>
      <c r="Y18" s="2"/>
      <c r="Z18" s="2"/>
      <c r="AA18" s="2"/>
      <c r="AB18" s="2"/>
    </row>
    <row r="19" spans="1:28" ht="12.75">
      <c r="A19" s="398"/>
      <c r="B19" s="392" t="s">
        <v>130</v>
      </c>
      <c r="C19" s="392">
        <v>630</v>
      </c>
      <c r="D19" s="399" t="s">
        <v>140</v>
      </c>
      <c r="E19" s="411">
        <v>819.17</v>
      </c>
      <c r="F19" s="412">
        <v>831.51</v>
      </c>
      <c r="G19" s="409">
        <v>1525</v>
      </c>
      <c r="H19" s="409">
        <v>1525</v>
      </c>
      <c r="I19" s="409">
        <v>1525</v>
      </c>
      <c r="J19" s="409">
        <v>1525</v>
      </c>
      <c r="K19" s="410">
        <v>1525</v>
      </c>
      <c r="L19" s="15"/>
      <c r="N19" s="15"/>
      <c r="O19" s="15"/>
      <c r="Q19" s="8"/>
      <c r="R19" s="15"/>
      <c r="S19" s="15"/>
      <c r="T19" s="15"/>
      <c r="U19" s="15"/>
      <c r="X19" s="2"/>
      <c r="Y19" s="2"/>
      <c r="Z19" s="2"/>
      <c r="AA19" s="2"/>
      <c r="AB19" s="2"/>
    </row>
    <row r="20" spans="1:28" ht="12.75">
      <c r="A20" s="398"/>
      <c r="B20" s="392" t="s">
        <v>130</v>
      </c>
      <c r="C20" s="392">
        <v>640</v>
      </c>
      <c r="D20" s="399" t="s">
        <v>141</v>
      </c>
      <c r="E20" s="400">
        <v>50</v>
      </c>
      <c r="F20" s="401">
        <v>50</v>
      </c>
      <c r="G20" s="402">
        <v>50</v>
      </c>
      <c r="H20" s="402">
        <v>50</v>
      </c>
      <c r="I20" s="402">
        <v>50</v>
      </c>
      <c r="J20" s="402">
        <v>50</v>
      </c>
      <c r="K20" s="403">
        <v>50</v>
      </c>
      <c r="L20" s="17"/>
      <c r="M20" s="30"/>
      <c r="N20" s="17"/>
      <c r="O20" s="17"/>
      <c r="Q20" s="3"/>
      <c r="R20" s="17"/>
      <c r="S20" s="17"/>
      <c r="T20" s="17"/>
      <c r="U20" s="17"/>
      <c r="X20" s="2"/>
      <c r="Y20" s="2"/>
      <c r="Z20" s="2"/>
      <c r="AA20" s="2"/>
      <c r="AB20" s="2"/>
    </row>
    <row r="21" spans="1:28" ht="12.75">
      <c r="A21" s="398"/>
      <c r="B21" s="404"/>
      <c r="C21" s="405"/>
      <c r="D21" s="406" t="s">
        <v>17</v>
      </c>
      <c r="E21" s="400">
        <f aca="true" t="shared" si="3" ref="E21:K21">SUM(E17:E20)</f>
        <v>14499.72</v>
      </c>
      <c r="F21" s="401">
        <f>SUM(F17:F20)</f>
        <v>15321.18</v>
      </c>
      <c r="G21" s="402">
        <f t="shared" si="3"/>
        <v>17575</v>
      </c>
      <c r="H21" s="402">
        <f t="shared" si="3"/>
        <v>17575</v>
      </c>
      <c r="I21" s="402">
        <f t="shared" si="3"/>
        <v>18775</v>
      </c>
      <c r="J21" s="402">
        <f t="shared" si="3"/>
        <v>19675</v>
      </c>
      <c r="K21" s="403">
        <f t="shared" si="3"/>
        <v>20575</v>
      </c>
      <c r="L21" s="17"/>
      <c r="M21" s="30"/>
      <c r="N21" s="17"/>
      <c r="O21" s="17"/>
      <c r="Q21" s="3"/>
      <c r="R21" s="17"/>
      <c r="S21" s="17"/>
      <c r="T21" s="17"/>
      <c r="U21" s="17"/>
      <c r="X21" s="2"/>
      <c r="Y21" s="2"/>
      <c r="Z21" s="2"/>
      <c r="AA21" s="2"/>
      <c r="AB21" s="2"/>
    </row>
    <row r="22" spans="1:28" ht="12.75">
      <c r="A22" s="391" t="s">
        <v>142</v>
      </c>
      <c r="B22" s="392"/>
      <c r="C22" s="392"/>
      <c r="D22" s="413" t="s">
        <v>143</v>
      </c>
      <c r="E22" s="411"/>
      <c r="F22" s="412"/>
      <c r="G22" s="409"/>
      <c r="H22" s="409"/>
      <c r="I22" s="409"/>
      <c r="J22" s="409"/>
      <c r="K22" s="410"/>
      <c r="L22" s="15"/>
      <c r="N22" s="15"/>
      <c r="O22" s="15"/>
      <c r="Q22" s="8"/>
      <c r="R22" s="15"/>
      <c r="S22" s="15"/>
      <c r="T22" s="15"/>
      <c r="U22" s="15"/>
      <c r="X22" s="2"/>
      <c r="Y22" s="2"/>
      <c r="Z22" s="2"/>
      <c r="AA22" s="2"/>
      <c r="AB22" s="2"/>
    </row>
    <row r="23" spans="1:28" ht="12.75">
      <c r="A23" s="391" t="s">
        <v>144</v>
      </c>
      <c r="B23" s="392"/>
      <c r="C23" s="414"/>
      <c r="D23" s="393" t="s">
        <v>145</v>
      </c>
      <c r="E23" s="407"/>
      <c r="F23" s="408"/>
      <c r="G23" s="409"/>
      <c r="H23" s="409"/>
      <c r="I23" s="409"/>
      <c r="J23" s="409"/>
      <c r="K23" s="410"/>
      <c r="Q23" s="5"/>
      <c r="R23" s="10"/>
      <c r="S23" s="10"/>
      <c r="T23" s="10"/>
      <c r="U23" s="10"/>
      <c r="X23" s="2"/>
      <c r="Y23" s="2"/>
      <c r="Z23" s="2"/>
      <c r="AA23" s="2"/>
      <c r="AB23" s="2"/>
    </row>
    <row r="24" spans="1:28" ht="12.75">
      <c r="A24" s="398"/>
      <c r="B24" s="392" t="s">
        <v>146</v>
      </c>
      <c r="C24" s="392">
        <v>630</v>
      </c>
      <c r="D24" s="399" t="s">
        <v>147</v>
      </c>
      <c r="E24" s="400">
        <v>4200</v>
      </c>
      <c r="F24" s="401">
        <v>4200</v>
      </c>
      <c r="G24" s="402">
        <v>4700</v>
      </c>
      <c r="H24" s="402">
        <v>4600</v>
      </c>
      <c r="I24" s="402">
        <v>4600</v>
      </c>
      <c r="J24" s="402">
        <v>4600</v>
      </c>
      <c r="K24" s="403">
        <v>4600</v>
      </c>
      <c r="L24" s="17"/>
      <c r="M24" s="30"/>
      <c r="N24" s="17"/>
      <c r="O24" s="17"/>
      <c r="Q24" s="3"/>
      <c r="R24" s="17"/>
      <c r="S24" s="17"/>
      <c r="T24" s="17"/>
      <c r="U24" s="17"/>
      <c r="X24" s="2"/>
      <c r="Y24" s="2"/>
      <c r="Z24" s="2"/>
      <c r="AA24" s="2"/>
      <c r="AB24" s="2"/>
    </row>
    <row r="25" spans="1:28" ht="12.75">
      <c r="A25" s="398"/>
      <c r="B25" s="404"/>
      <c r="C25" s="405"/>
      <c r="D25" s="406" t="s">
        <v>17</v>
      </c>
      <c r="E25" s="400">
        <f aca="true" t="shared" si="4" ref="E25:K25">SUM(E24)</f>
        <v>4200</v>
      </c>
      <c r="F25" s="401">
        <f>SUM(F24)</f>
        <v>4200</v>
      </c>
      <c r="G25" s="402">
        <f t="shared" si="4"/>
        <v>4700</v>
      </c>
      <c r="H25" s="402">
        <f t="shared" si="4"/>
        <v>4600</v>
      </c>
      <c r="I25" s="402">
        <f t="shared" si="4"/>
        <v>4600</v>
      </c>
      <c r="J25" s="402">
        <f t="shared" si="4"/>
        <v>4600</v>
      </c>
      <c r="K25" s="403">
        <f t="shared" si="4"/>
        <v>4600</v>
      </c>
      <c r="L25" s="17"/>
      <c r="M25" s="30"/>
      <c r="N25" s="17"/>
      <c r="O25" s="17"/>
      <c r="Q25" s="3"/>
      <c r="R25" s="17"/>
      <c r="S25" s="17"/>
      <c r="T25" s="17"/>
      <c r="U25" s="17"/>
      <c r="X25" s="2"/>
      <c r="Y25" s="2"/>
      <c r="Z25" s="2"/>
      <c r="AA25" s="2"/>
      <c r="AB25" s="2"/>
    </row>
    <row r="26" spans="1:28" ht="12.75">
      <c r="A26" s="391" t="s">
        <v>148</v>
      </c>
      <c r="B26" s="392"/>
      <c r="C26" s="392"/>
      <c r="D26" s="393" t="s">
        <v>149</v>
      </c>
      <c r="E26" s="407"/>
      <c r="F26" s="408"/>
      <c r="G26" s="409"/>
      <c r="H26" s="409"/>
      <c r="I26" s="409"/>
      <c r="J26" s="409"/>
      <c r="K26" s="410"/>
      <c r="Q26" s="5"/>
      <c r="R26" s="10"/>
      <c r="S26" s="10"/>
      <c r="T26" s="10"/>
      <c r="U26" s="10"/>
      <c r="X26" s="2"/>
      <c r="Y26" s="2"/>
      <c r="Z26" s="2"/>
      <c r="AA26" s="2"/>
      <c r="AB26" s="2"/>
    </row>
    <row r="27" spans="1:28" ht="12.75">
      <c r="A27" s="398"/>
      <c r="B27" s="392" t="s">
        <v>150</v>
      </c>
      <c r="C27" s="392">
        <v>640</v>
      </c>
      <c r="D27" s="399" t="s">
        <v>151</v>
      </c>
      <c r="E27" s="394">
        <v>9368.78</v>
      </c>
      <c r="F27" s="395">
        <v>6678.72</v>
      </c>
      <c r="G27" s="396">
        <v>9500</v>
      </c>
      <c r="H27" s="396">
        <v>11500</v>
      </c>
      <c r="I27" s="396">
        <v>9500</v>
      </c>
      <c r="J27" s="396">
        <v>10000</v>
      </c>
      <c r="K27" s="397">
        <v>10000</v>
      </c>
      <c r="L27" s="16"/>
      <c r="M27" s="32"/>
      <c r="N27" s="16"/>
      <c r="O27" s="16"/>
      <c r="Q27" s="4"/>
      <c r="R27" s="16"/>
      <c r="S27" s="16"/>
      <c r="T27" s="16"/>
      <c r="U27" s="16"/>
      <c r="X27" s="2"/>
      <c r="Y27" s="2"/>
      <c r="Z27" s="2"/>
      <c r="AA27" s="2"/>
      <c r="AB27" s="2"/>
    </row>
    <row r="28" spans="1:28" ht="12.75">
      <c r="A28" s="398"/>
      <c r="B28" s="404"/>
      <c r="C28" s="405"/>
      <c r="D28" s="406" t="s">
        <v>17</v>
      </c>
      <c r="E28" s="394">
        <f aca="true" t="shared" si="5" ref="E28:J28">SUM(E27)</f>
        <v>9368.78</v>
      </c>
      <c r="F28" s="395">
        <f>SUM(F27)</f>
        <v>6678.72</v>
      </c>
      <c r="G28" s="396">
        <f t="shared" si="5"/>
        <v>9500</v>
      </c>
      <c r="H28" s="396">
        <f t="shared" si="5"/>
        <v>11500</v>
      </c>
      <c r="I28" s="396">
        <f t="shared" si="5"/>
        <v>9500</v>
      </c>
      <c r="J28" s="396">
        <f t="shared" si="5"/>
        <v>10000</v>
      </c>
      <c r="K28" s="397">
        <f>SUM(K27)</f>
        <v>10000</v>
      </c>
      <c r="L28" s="16"/>
      <c r="M28" s="32"/>
      <c r="N28" s="16"/>
      <c r="O28" s="16"/>
      <c r="Q28" s="4"/>
      <c r="R28" s="16"/>
      <c r="S28" s="16"/>
      <c r="T28" s="16"/>
      <c r="U28" s="16"/>
      <c r="X28" s="2"/>
      <c r="Y28" s="2"/>
      <c r="Z28" s="2"/>
      <c r="AA28" s="2"/>
      <c r="AB28" s="2"/>
    </row>
    <row r="29" spans="1:28" ht="12.75">
      <c r="A29" s="415" t="s">
        <v>152</v>
      </c>
      <c r="B29" s="416"/>
      <c r="C29" s="416"/>
      <c r="D29" s="417" t="s">
        <v>153</v>
      </c>
      <c r="E29" s="418">
        <f aca="true" t="shared" si="6" ref="E29:K29">E33+E39+E36</f>
        <v>3768.2</v>
      </c>
      <c r="F29" s="419">
        <f>F33+F39+F36</f>
        <v>2278.54</v>
      </c>
      <c r="G29" s="420">
        <f t="shared" si="6"/>
        <v>2200</v>
      </c>
      <c r="H29" s="420">
        <f t="shared" si="6"/>
        <v>4000</v>
      </c>
      <c r="I29" s="421">
        <f t="shared" si="6"/>
        <v>1200</v>
      </c>
      <c r="J29" s="421">
        <f t="shared" si="6"/>
        <v>2200</v>
      </c>
      <c r="K29" s="422">
        <f t="shared" si="6"/>
        <v>2200</v>
      </c>
      <c r="L29" s="28"/>
      <c r="M29" s="40"/>
      <c r="N29" s="28"/>
      <c r="O29" s="28"/>
      <c r="Q29" s="12"/>
      <c r="R29" s="28"/>
      <c r="S29" s="28"/>
      <c r="T29" s="28"/>
      <c r="U29" s="28"/>
      <c r="X29" s="2"/>
      <c r="Y29" s="2"/>
      <c r="Z29" s="2"/>
      <c r="AA29" s="2"/>
      <c r="AB29" s="2"/>
    </row>
    <row r="30" spans="1:28" ht="12.75">
      <c r="A30" s="391" t="s">
        <v>154</v>
      </c>
      <c r="B30" s="392"/>
      <c r="C30" s="392"/>
      <c r="D30" s="393" t="s">
        <v>155</v>
      </c>
      <c r="E30" s="423"/>
      <c r="F30" s="424"/>
      <c r="G30" s="402"/>
      <c r="H30" s="402"/>
      <c r="I30" s="402"/>
      <c r="J30" s="402"/>
      <c r="K30" s="403"/>
      <c r="L30" s="29"/>
      <c r="M30" s="30"/>
      <c r="N30" s="29"/>
      <c r="O30" s="29"/>
      <c r="Q30" s="20"/>
      <c r="R30" s="29"/>
      <c r="S30" s="29"/>
      <c r="T30" s="17"/>
      <c r="U30" s="17"/>
      <c r="X30" s="2"/>
      <c r="Y30" s="2"/>
      <c r="Z30" s="2"/>
      <c r="AA30" s="2"/>
      <c r="AB30" s="2"/>
    </row>
    <row r="31" spans="1:28" ht="12.75">
      <c r="A31" s="425" t="s">
        <v>156</v>
      </c>
      <c r="B31" s="392"/>
      <c r="C31" s="392"/>
      <c r="D31" s="393" t="s">
        <v>157</v>
      </c>
      <c r="E31" s="400"/>
      <c r="F31" s="401"/>
      <c r="G31" s="409"/>
      <c r="H31" s="409"/>
      <c r="I31" s="409"/>
      <c r="J31" s="409"/>
      <c r="K31" s="410"/>
      <c r="L31" s="17"/>
      <c r="N31" s="17"/>
      <c r="O31" s="17"/>
      <c r="Q31" s="3"/>
      <c r="R31" s="17"/>
      <c r="S31" s="17"/>
      <c r="T31" s="10"/>
      <c r="U31" s="10"/>
      <c r="X31" s="2"/>
      <c r="Y31" s="2"/>
      <c r="Z31" s="2"/>
      <c r="AA31" s="2"/>
      <c r="AB31" s="2"/>
    </row>
    <row r="32" spans="1:28" ht="12.75">
      <c r="A32" s="398"/>
      <c r="B32" s="392" t="s">
        <v>130</v>
      </c>
      <c r="C32" s="392">
        <v>630</v>
      </c>
      <c r="D32" s="399" t="s">
        <v>158</v>
      </c>
      <c r="E32" s="400">
        <v>78.6</v>
      </c>
      <c r="F32" s="401">
        <v>0</v>
      </c>
      <c r="G32" s="402">
        <v>200</v>
      </c>
      <c r="H32" s="402">
        <v>200</v>
      </c>
      <c r="I32" s="402">
        <v>200</v>
      </c>
      <c r="J32" s="402">
        <v>200</v>
      </c>
      <c r="K32" s="403">
        <v>200</v>
      </c>
      <c r="L32" s="17"/>
      <c r="M32" s="30"/>
      <c r="N32" s="17"/>
      <c r="O32" s="17"/>
      <c r="Q32" s="3"/>
      <c r="R32" s="17"/>
      <c r="S32" s="17"/>
      <c r="T32" s="17"/>
      <c r="U32" s="17"/>
      <c r="X32" s="2"/>
      <c r="Y32" s="2"/>
      <c r="Z32" s="2"/>
      <c r="AA32" s="2"/>
      <c r="AB32" s="2"/>
    </row>
    <row r="33" spans="1:28" ht="12.75">
      <c r="A33" s="398"/>
      <c r="B33" s="404"/>
      <c r="C33" s="405"/>
      <c r="D33" s="406" t="s">
        <v>17</v>
      </c>
      <c r="E33" s="400">
        <f aca="true" t="shared" si="7" ref="E33:K33">SUM(E32)</f>
        <v>78.6</v>
      </c>
      <c r="F33" s="401">
        <f>SUM(F32)</f>
        <v>0</v>
      </c>
      <c r="G33" s="402">
        <f t="shared" si="7"/>
        <v>200</v>
      </c>
      <c r="H33" s="402">
        <f t="shared" si="7"/>
        <v>200</v>
      </c>
      <c r="I33" s="402">
        <f t="shared" si="7"/>
        <v>200</v>
      </c>
      <c r="J33" s="402">
        <f t="shared" si="7"/>
        <v>200</v>
      </c>
      <c r="K33" s="403">
        <f t="shared" si="7"/>
        <v>200</v>
      </c>
      <c r="L33" s="17"/>
      <c r="M33" s="30"/>
      <c r="N33" s="17"/>
      <c r="O33" s="17"/>
      <c r="Q33" s="3"/>
      <c r="R33" s="17"/>
      <c r="S33" s="17"/>
      <c r="T33" s="17"/>
      <c r="U33" s="17"/>
      <c r="X33" s="2"/>
      <c r="Y33" s="2"/>
      <c r="Z33" s="2"/>
      <c r="AA33" s="2"/>
      <c r="AB33" s="2"/>
    </row>
    <row r="34" spans="1:28" ht="12.75">
      <c r="A34" s="398" t="s">
        <v>159</v>
      </c>
      <c r="B34" s="392"/>
      <c r="C34" s="392"/>
      <c r="D34" s="393" t="s">
        <v>160</v>
      </c>
      <c r="E34" s="400"/>
      <c r="F34" s="401"/>
      <c r="G34" s="402"/>
      <c r="H34" s="402"/>
      <c r="I34" s="402"/>
      <c r="J34" s="402"/>
      <c r="K34" s="403"/>
      <c r="L34" s="17"/>
      <c r="M34" s="30"/>
      <c r="N34" s="17"/>
      <c r="O34" s="17"/>
      <c r="Q34" s="3"/>
      <c r="R34" s="17"/>
      <c r="S34" s="17"/>
      <c r="T34" s="17"/>
      <c r="U34" s="17"/>
      <c r="X34" s="2"/>
      <c r="Y34" s="2"/>
      <c r="Z34" s="2"/>
      <c r="AA34" s="2"/>
      <c r="AB34" s="2"/>
    </row>
    <row r="35" spans="1:28" ht="12.75">
      <c r="A35" s="398"/>
      <c r="B35" s="392" t="s">
        <v>161</v>
      </c>
      <c r="C35" s="392">
        <v>630</v>
      </c>
      <c r="D35" s="399" t="s">
        <v>162</v>
      </c>
      <c r="E35" s="400">
        <v>2396</v>
      </c>
      <c r="F35" s="401">
        <v>2278.54</v>
      </c>
      <c r="G35" s="402">
        <v>1000</v>
      </c>
      <c r="H35" s="402">
        <v>2800</v>
      </c>
      <c r="I35" s="402">
        <v>0</v>
      </c>
      <c r="J35" s="402">
        <v>1000</v>
      </c>
      <c r="K35" s="403">
        <v>1000</v>
      </c>
      <c r="L35" s="17"/>
      <c r="M35" s="30"/>
      <c r="N35" s="17"/>
      <c r="O35" s="17"/>
      <c r="Q35" s="3"/>
      <c r="R35" s="17"/>
      <c r="S35" s="17"/>
      <c r="T35" s="17"/>
      <c r="U35" s="17"/>
      <c r="X35" s="2"/>
      <c r="Y35" s="2"/>
      <c r="Z35" s="2"/>
      <c r="AA35" s="2"/>
      <c r="AB35" s="2"/>
    </row>
    <row r="36" spans="1:28" ht="12.75">
      <c r="A36" s="398"/>
      <c r="B36" s="404"/>
      <c r="C36" s="405"/>
      <c r="D36" s="406" t="s">
        <v>17</v>
      </c>
      <c r="E36" s="400">
        <f aca="true" t="shared" si="8" ref="E36:K36">SUM(E35)</f>
        <v>2396</v>
      </c>
      <c r="F36" s="401">
        <f>SUM(F35)</f>
        <v>2278.54</v>
      </c>
      <c r="G36" s="402">
        <f t="shared" si="8"/>
        <v>1000</v>
      </c>
      <c r="H36" s="402">
        <f t="shared" si="8"/>
        <v>2800</v>
      </c>
      <c r="I36" s="402">
        <f t="shared" si="8"/>
        <v>0</v>
      </c>
      <c r="J36" s="402">
        <f t="shared" si="8"/>
        <v>1000</v>
      </c>
      <c r="K36" s="403">
        <f t="shared" si="8"/>
        <v>1000</v>
      </c>
      <c r="L36" s="17"/>
      <c r="M36" s="30"/>
      <c r="N36" s="17"/>
      <c r="O36" s="17"/>
      <c r="Q36" s="3"/>
      <c r="R36" s="17"/>
      <c r="S36" s="17"/>
      <c r="T36" s="17"/>
      <c r="U36" s="17"/>
      <c r="X36" s="2"/>
      <c r="Y36" s="2"/>
      <c r="Z36" s="2"/>
      <c r="AA36" s="2"/>
      <c r="AB36" s="2"/>
    </row>
    <row r="37" spans="1:28" ht="12.75">
      <c r="A37" s="398" t="s">
        <v>163</v>
      </c>
      <c r="B37" s="392"/>
      <c r="C37" s="392"/>
      <c r="D37" s="393" t="s">
        <v>164</v>
      </c>
      <c r="E37" s="400"/>
      <c r="F37" s="401"/>
      <c r="G37" s="402"/>
      <c r="H37" s="402"/>
      <c r="I37" s="402"/>
      <c r="J37" s="402"/>
      <c r="K37" s="403"/>
      <c r="L37" s="17"/>
      <c r="M37" s="30"/>
      <c r="N37" s="17"/>
      <c r="O37" s="17"/>
      <c r="Q37" s="3"/>
      <c r="R37" s="17"/>
      <c r="S37" s="17"/>
      <c r="T37" s="17"/>
      <c r="U37" s="17"/>
      <c r="X37" s="2"/>
      <c r="Y37" s="2"/>
      <c r="Z37" s="2"/>
      <c r="AA37" s="2"/>
      <c r="AB37" s="2"/>
    </row>
    <row r="38" spans="1:28" ht="12.75">
      <c r="A38" s="398"/>
      <c r="B38" s="392" t="s">
        <v>165</v>
      </c>
      <c r="C38" s="392">
        <v>630</v>
      </c>
      <c r="D38" s="399" t="s">
        <v>166</v>
      </c>
      <c r="E38" s="400">
        <v>1293.6</v>
      </c>
      <c r="F38" s="401">
        <v>0</v>
      </c>
      <c r="G38" s="402">
        <v>1000</v>
      </c>
      <c r="H38" s="402">
        <v>1000</v>
      </c>
      <c r="I38" s="402">
        <v>1000</v>
      </c>
      <c r="J38" s="402">
        <v>1000</v>
      </c>
      <c r="K38" s="403">
        <v>1000</v>
      </c>
      <c r="L38" s="17"/>
      <c r="M38" s="30"/>
      <c r="N38" s="17"/>
      <c r="O38" s="17"/>
      <c r="Q38" s="3"/>
      <c r="R38" s="17"/>
      <c r="S38" s="17"/>
      <c r="T38" s="17"/>
      <c r="U38" s="17"/>
      <c r="X38" s="2"/>
      <c r="Y38" s="2"/>
      <c r="Z38" s="2"/>
      <c r="AA38" s="2"/>
      <c r="AB38" s="2"/>
    </row>
    <row r="39" spans="1:28" ht="12.75">
      <c r="A39" s="398"/>
      <c r="B39" s="404"/>
      <c r="C39" s="405"/>
      <c r="D39" s="406" t="s">
        <v>17</v>
      </c>
      <c r="E39" s="400">
        <f aca="true" t="shared" si="9" ref="E39:K39">SUM(E38)</f>
        <v>1293.6</v>
      </c>
      <c r="F39" s="401">
        <f>SUM(F38)</f>
        <v>0</v>
      </c>
      <c r="G39" s="402">
        <f t="shared" si="9"/>
        <v>1000</v>
      </c>
      <c r="H39" s="402">
        <f t="shared" si="9"/>
        <v>1000</v>
      </c>
      <c r="I39" s="402">
        <f t="shared" si="9"/>
        <v>1000</v>
      </c>
      <c r="J39" s="402">
        <f t="shared" si="9"/>
        <v>1000</v>
      </c>
      <c r="K39" s="403">
        <f t="shared" si="9"/>
        <v>1000</v>
      </c>
      <c r="L39" s="17"/>
      <c r="M39" s="30"/>
      <c r="N39" s="17"/>
      <c r="O39" s="17"/>
      <c r="Q39" s="3"/>
      <c r="R39" s="17"/>
      <c r="S39" s="17"/>
      <c r="T39" s="17"/>
      <c r="U39" s="17"/>
      <c r="X39" s="2"/>
      <c r="Y39" s="2"/>
      <c r="Z39" s="2"/>
      <c r="AA39" s="2"/>
      <c r="AB39" s="2"/>
    </row>
    <row r="40" spans="1:28" ht="12.75">
      <c r="A40" s="415" t="s">
        <v>167</v>
      </c>
      <c r="B40" s="416"/>
      <c r="C40" s="416"/>
      <c r="D40" s="417" t="s">
        <v>168</v>
      </c>
      <c r="E40" s="418">
        <f aca="true" t="shared" si="10" ref="E40:K40">E43+E46+E49+E52+E55+E60</f>
        <v>48676.27</v>
      </c>
      <c r="F40" s="419">
        <f t="shared" si="10"/>
        <v>47387.090000000004</v>
      </c>
      <c r="G40" s="420">
        <f t="shared" si="10"/>
        <v>51500</v>
      </c>
      <c r="H40" s="420">
        <f t="shared" si="10"/>
        <v>91951</v>
      </c>
      <c r="I40" s="421">
        <f t="shared" si="10"/>
        <v>47000</v>
      </c>
      <c r="J40" s="421">
        <f t="shared" si="10"/>
        <v>57300</v>
      </c>
      <c r="K40" s="422">
        <f t="shared" si="10"/>
        <v>45500</v>
      </c>
      <c r="L40" s="28"/>
      <c r="M40" s="40"/>
      <c r="N40" s="28"/>
      <c r="O40" s="28"/>
      <c r="Q40" s="12"/>
      <c r="R40" s="28"/>
      <c r="S40" s="28"/>
      <c r="T40" s="28"/>
      <c r="U40" s="28"/>
      <c r="X40" s="2"/>
      <c r="Y40" s="2"/>
      <c r="Z40" s="2"/>
      <c r="AA40" s="2"/>
      <c r="AB40" s="2"/>
    </row>
    <row r="41" spans="1:28" ht="12.75">
      <c r="A41" s="391" t="s">
        <v>169</v>
      </c>
      <c r="B41" s="392"/>
      <c r="C41" s="392"/>
      <c r="D41" s="393" t="s">
        <v>170</v>
      </c>
      <c r="E41" s="394"/>
      <c r="F41" s="395"/>
      <c r="G41" s="409"/>
      <c r="H41" s="409"/>
      <c r="I41" s="409"/>
      <c r="J41" s="409"/>
      <c r="K41" s="410"/>
      <c r="L41" s="16"/>
      <c r="N41" s="16"/>
      <c r="O41" s="16"/>
      <c r="Q41" s="4"/>
      <c r="R41" s="16"/>
      <c r="S41" s="16"/>
      <c r="T41" s="10"/>
      <c r="U41" s="10"/>
      <c r="X41" s="2"/>
      <c r="Y41" s="2"/>
      <c r="Z41" s="2"/>
      <c r="AA41" s="2"/>
      <c r="AB41" s="2"/>
    </row>
    <row r="42" spans="1:28" ht="12.75">
      <c r="A42" s="398"/>
      <c r="B42" s="392" t="s">
        <v>130</v>
      </c>
      <c r="C42" s="392">
        <v>630</v>
      </c>
      <c r="D42" s="399" t="s">
        <v>171</v>
      </c>
      <c r="E42" s="400">
        <v>4892.12</v>
      </c>
      <c r="F42" s="401">
        <v>3453.94</v>
      </c>
      <c r="G42" s="402">
        <v>6000</v>
      </c>
      <c r="H42" s="402">
        <v>6000</v>
      </c>
      <c r="I42" s="402">
        <v>5500</v>
      </c>
      <c r="J42" s="402">
        <v>6000</v>
      </c>
      <c r="K42" s="403">
        <v>6000</v>
      </c>
      <c r="L42" s="17"/>
      <c r="M42" s="30"/>
      <c r="N42" s="17"/>
      <c r="O42" s="17"/>
      <c r="Q42" s="3"/>
      <c r="R42" s="17"/>
      <c r="S42" s="17"/>
      <c r="T42" s="17"/>
      <c r="U42" s="17"/>
      <c r="X42" s="2"/>
      <c r="Y42" s="2"/>
      <c r="Z42" s="2"/>
      <c r="AA42" s="2"/>
      <c r="AB42" s="2"/>
    </row>
    <row r="43" spans="1:28" ht="12.75">
      <c r="A43" s="398"/>
      <c r="B43" s="404"/>
      <c r="C43" s="405"/>
      <c r="D43" s="406" t="s">
        <v>17</v>
      </c>
      <c r="E43" s="400">
        <f aca="true" t="shared" si="11" ref="E43:K43">SUM(E42)</f>
        <v>4892.12</v>
      </c>
      <c r="F43" s="401">
        <f>SUM(F42)</f>
        <v>3453.94</v>
      </c>
      <c r="G43" s="402">
        <f t="shared" si="11"/>
        <v>6000</v>
      </c>
      <c r="H43" s="402">
        <f t="shared" si="11"/>
        <v>6000</v>
      </c>
      <c r="I43" s="402">
        <f t="shared" si="11"/>
        <v>5500</v>
      </c>
      <c r="J43" s="402">
        <f t="shared" si="11"/>
        <v>6000</v>
      </c>
      <c r="K43" s="403">
        <f t="shared" si="11"/>
        <v>6000</v>
      </c>
      <c r="L43" s="17"/>
      <c r="M43" s="30"/>
      <c r="N43" s="17"/>
      <c r="O43" s="17"/>
      <c r="Q43" s="3"/>
      <c r="R43" s="17"/>
      <c r="S43" s="17"/>
      <c r="T43" s="17"/>
      <c r="U43" s="17"/>
      <c r="X43" s="2"/>
      <c r="Y43" s="2"/>
      <c r="Z43" s="2"/>
      <c r="AA43" s="2"/>
      <c r="AB43" s="2"/>
    </row>
    <row r="44" spans="1:28" ht="12.75">
      <c r="A44" s="391" t="s">
        <v>172</v>
      </c>
      <c r="B44" s="392"/>
      <c r="C44" s="392"/>
      <c r="D44" s="393" t="s">
        <v>173</v>
      </c>
      <c r="E44" s="400"/>
      <c r="F44" s="401"/>
      <c r="G44" s="402"/>
      <c r="H44" s="402"/>
      <c r="I44" s="402"/>
      <c r="J44" s="402"/>
      <c r="K44" s="403"/>
      <c r="L44" s="17"/>
      <c r="M44" s="30"/>
      <c r="N44" s="17"/>
      <c r="O44" s="17"/>
      <c r="Q44" s="3"/>
      <c r="R44" s="17"/>
      <c r="S44" s="17"/>
      <c r="T44" s="17"/>
      <c r="U44" s="17"/>
      <c r="X44" s="2"/>
      <c r="Y44" s="2"/>
      <c r="Z44" s="2"/>
      <c r="AA44" s="2"/>
      <c r="AB44" s="2"/>
    </row>
    <row r="45" spans="1:28" ht="12.75">
      <c r="A45" s="398"/>
      <c r="B45" s="392" t="s">
        <v>130</v>
      </c>
      <c r="C45" s="392">
        <v>630</v>
      </c>
      <c r="D45" s="399" t="s">
        <v>174</v>
      </c>
      <c r="E45" s="400">
        <v>1932</v>
      </c>
      <c r="F45" s="401">
        <v>1978.99</v>
      </c>
      <c r="G45" s="402">
        <v>2000</v>
      </c>
      <c r="H45" s="402">
        <v>2000</v>
      </c>
      <c r="I45" s="402">
        <v>2000</v>
      </c>
      <c r="J45" s="402">
        <v>2000</v>
      </c>
      <c r="K45" s="403">
        <v>2000</v>
      </c>
      <c r="L45" s="17"/>
      <c r="M45" s="30"/>
      <c r="N45" s="17"/>
      <c r="O45" s="17"/>
      <c r="Q45" s="3"/>
      <c r="R45" s="17"/>
      <c r="S45" s="17"/>
      <c r="T45" s="17"/>
      <c r="U45" s="17"/>
      <c r="X45" s="2"/>
      <c r="Y45" s="2"/>
      <c r="Z45" s="2"/>
      <c r="AA45" s="2"/>
      <c r="AB45" s="2"/>
    </row>
    <row r="46" spans="1:28" ht="12.75">
      <c r="A46" s="398"/>
      <c r="B46" s="404"/>
      <c r="C46" s="405"/>
      <c r="D46" s="406" t="s">
        <v>17</v>
      </c>
      <c r="E46" s="400">
        <f>SUM(E45)</f>
        <v>1932</v>
      </c>
      <c r="F46" s="401">
        <f>SUM(F45)</f>
        <v>1978.99</v>
      </c>
      <c r="G46" s="402">
        <f>SUM(G45:G45)</f>
        <v>2000</v>
      </c>
      <c r="H46" s="402">
        <f>SUM(H45:H45)</f>
        <v>2000</v>
      </c>
      <c r="I46" s="402">
        <f>SUM(I45:I45)</f>
        <v>2000</v>
      </c>
      <c r="J46" s="402">
        <f>SUM(J45:J45)</f>
        <v>2000</v>
      </c>
      <c r="K46" s="403">
        <f>SUM(K45:K45)</f>
        <v>2000</v>
      </c>
      <c r="L46" s="17"/>
      <c r="M46" s="30"/>
      <c r="N46" s="17"/>
      <c r="O46" s="17"/>
      <c r="Q46" s="3"/>
      <c r="R46" s="17"/>
      <c r="S46" s="17"/>
      <c r="T46" s="17"/>
      <c r="U46" s="17"/>
      <c r="X46" s="2"/>
      <c r="Y46" s="2"/>
      <c r="Z46" s="2"/>
      <c r="AA46" s="2"/>
      <c r="AB46" s="2"/>
    </row>
    <row r="47" spans="1:28" ht="12.75">
      <c r="A47" s="426" t="s">
        <v>175</v>
      </c>
      <c r="B47" s="392"/>
      <c r="C47" s="392"/>
      <c r="D47" s="393" t="s">
        <v>176</v>
      </c>
      <c r="E47" s="400"/>
      <c r="F47" s="401"/>
      <c r="G47" s="402"/>
      <c r="H47" s="402"/>
      <c r="I47" s="402"/>
      <c r="J47" s="402"/>
      <c r="K47" s="403"/>
      <c r="L47" s="17"/>
      <c r="M47" s="30"/>
      <c r="N47" s="17"/>
      <c r="O47" s="17"/>
      <c r="Q47" s="3"/>
      <c r="R47" s="17"/>
      <c r="S47" s="17"/>
      <c r="T47" s="17"/>
      <c r="U47" s="17"/>
      <c r="X47" s="2"/>
      <c r="Y47" s="2"/>
      <c r="Z47" s="2"/>
      <c r="AA47" s="2"/>
      <c r="AB47" s="2"/>
    </row>
    <row r="48" spans="1:28" ht="12.75">
      <c r="A48" s="398"/>
      <c r="B48" s="392" t="s">
        <v>130</v>
      </c>
      <c r="C48" s="392">
        <v>630</v>
      </c>
      <c r="D48" s="399" t="s">
        <v>177</v>
      </c>
      <c r="E48" s="400">
        <v>2001.35</v>
      </c>
      <c r="F48" s="401">
        <v>3310</v>
      </c>
      <c r="G48" s="402">
        <v>6500</v>
      </c>
      <c r="H48" s="402">
        <v>6500</v>
      </c>
      <c r="I48" s="402">
        <v>4000</v>
      </c>
      <c r="J48" s="402">
        <v>4500</v>
      </c>
      <c r="K48" s="403">
        <v>4500</v>
      </c>
      <c r="L48" s="17"/>
      <c r="M48" s="30"/>
      <c r="N48" s="17"/>
      <c r="O48" s="17"/>
      <c r="Q48" s="3"/>
      <c r="R48" s="17"/>
      <c r="S48" s="17"/>
      <c r="T48" s="17"/>
      <c r="U48" s="17"/>
      <c r="X48" s="2"/>
      <c r="Y48" s="2"/>
      <c r="Z48" s="2"/>
      <c r="AA48" s="2"/>
      <c r="AB48" s="2"/>
    </row>
    <row r="49" spans="1:28" ht="12.75">
      <c r="A49" s="398"/>
      <c r="B49" s="404"/>
      <c r="C49" s="405"/>
      <c r="D49" s="406" t="s">
        <v>17</v>
      </c>
      <c r="E49" s="400">
        <f aca="true" t="shared" si="12" ref="E49:K49">SUM(E48:E48)</f>
        <v>2001.35</v>
      </c>
      <c r="F49" s="401">
        <f>SUM(F48:F48)</f>
        <v>3310</v>
      </c>
      <c r="G49" s="402">
        <f t="shared" si="12"/>
        <v>6500</v>
      </c>
      <c r="H49" s="402">
        <f t="shared" si="12"/>
        <v>6500</v>
      </c>
      <c r="I49" s="402">
        <f t="shared" si="12"/>
        <v>4000</v>
      </c>
      <c r="J49" s="402">
        <f t="shared" si="12"/>
        <v>4500</v>
      </c>
      <c r="K49" s="403">
        <f t="shared" si="12"/>
        <v>4500</v>
      </c>
      <c r="L49" s="17"/>
      <c r="M49" s="30"/>
      <c r="N49" s="17"/>
      <c r="O49" s="17"/>
      <c r="Q49" s="3"/>
      <c r="R49" s="17"/>
      <c r="S49" s="17"/>
      <c r="T49" s="17"/>
      <c r="U49" s="17"/>
      <c r="X49" s="2"/>
      <c r="Y49" s="2"/>
      <c r="Z49" s="2"/>
      <c r="AA49" s="2"/>
      <c r="AB49" s="2"/>
    </row>
    <row r="50" spans="1:28" ht="12.75">
      <c r="A50" s="391" t="s">
        <v>178</v>
      </c>
      <c r="B50" s="392"/>
      <c r="C50" s="392"/>
      <c r="D50" s="393" t="s">
        <v>179</v>
      </c>
      <c r="E50" s="400"/>
      <c r="F50" s="401"/>
      <c r="G50" s="402"/>
      <c r="H50" s="402"/>
      <c r="I50" s="402"/>
      <c r="J50" s="402"/>
      <c r="K50" s="403"/>
      <c r="L50" s="17"/>
      <c r="M50" s="30"/>
      <c r="N50" s="17"/>
      <c r="O50" s="17"/>
      <c r="Q50" s="3"/>
      <c r="R50" s="17"/>
      <c r="S50" s="17"/>
      <c r="T50" s="17"/>
      <c r="U50" s="17"/>
      <c r="X50" s="2"/>
      <c r="Y50" s="2"/>
      <c r="Z50" s="2"/>
      <c r="AA50" s="2"/>
      <c r="AB50" s="2"/>
    </row>
    <row r="51" spans="1:28" ht="12.75">
      <c r="A51" s="391"/>
      <c r="B51" s="392" t="s">
        <v>130</v>
      </c>
      <c r="C51" s="392">
        <v>630</v>
      </c>
      <c r="D51" s="399" t="s">
        <v>140</v>
      </c>
      <c r="E51" s="400">
        <v>14949.52</v>
      </c>
      <c r="F51" s="401">
        <v>12091.45</v>
      </c>
      <c r="G51" s="402">
        <v>15000</v>
      </c>
      <c r="H51" s="402">
        <v>15000</v>
      </c>
      <c r="I51" s="402">
        <v>15000</v>
      </c>
      <c r="J51" s="402">
        <v>15000</v>
      </c>
      <c r="K51" s="403">
        <v>15000</v>
      </c>
      <c r="L51" s="17"/>
      <c r="M51" s="30"/>
      <c r="N51" s="17"/>
      <c r="O51" s="17"/>
      <c r="Q51" s="3"/>
      <c r="R51" s="17"/>
      <c r="S51" s="17"/>
      <c r="T51" s="17"/>
      <c r="U51" s="17"/>
      <c r="X51" s="2"/>
      <c r="Y51" s="2"/>
      <c r="Z51" s="2"/>
      <c r="AA51" s="2"/>
      <c r="AB51" s="2"/>
    </row>
    <row r="52" spans="1:28" ht="12.75">
      <c r="A52" s="398"/>
      <c r="B52" s="404"/>
      <c r="C52" s="405"/>
      <c r="D52" s="406" t="s">
        <v>17</v>
      </c>
      <c r="E52" s="400">
        <f aca="true" t="shared" si="13" ref="E52:K52">SUM(E51:E51)</f>
        <v>14949.52</v>
      </c>
      <c r="F52" s="401">
        <f>SUM(F51:F51)</f>
        <v>12091.45</v>
      </c>
      <c r="G52" s="402">
        <f t="shared" si="13"/>
        <v>15000</v>
      </c>
      <c r="H52" s="402">
        <f t="shared" si="13"/>
        <v>15000</v>
      </c>
      <c r="I52" s="402">
        <f t="shared" si="13"/>
        <v>15000</v>
      </c>
      <c r="J52" s="402">
        <f t="shared" si="13"/>
        <v>15000</v>
      </c>
      <c r="K52" s="403">
        <f t="shared" si="13"/>
        <v>15000</v>
      </c>
      <c r="L52" s="17"/>
      <c r="M52" s="30"/>
      <c r="N52" s="17"/>
      <c r="O52" s="17"/>
      <c r="Q52" s="3"/>
      <c r="R52" s="17"/>
      <c r="S52" s="17"/>
      <c r="T52" s="17"/>
      <c r="U52" s="17"/>
      <c r="X52" s="2"/>
      <c r="Y52" s="2"/>
      <c r="Z52" s="2"/>
      <c r="AA52" s="2"/>
      <c r="AB52" s="2"/>
    </row>
    <row r="53" spans="1:28" ht="12.75">
      <c r="A53" s="391" t="s">
        <v>180</v>
      </c>
      <c r="B53" s="392"/>
      <c r="C53" s="392"/>
      <c r="D53" s="393" t="s">
        <v>181</v>
      </c>
      <c r="E53" s="407"/>
      <c r="F53" s="408"/>
      <c r="G53" s="409"/>
      <c r="H53" s="409"/>
      <c r="I53" s="409"/>
      <c r="J53" s="409"/>
      <c r="K53" s="410"/>
      <c r="L53" s="17"/>
      <c r="Q53" s="5"/>
      <c r="R53" s="10"/>
      <c r="S53" s="10"/>
      <c r="T53" s="10"/>
      <c r="U53" s="10"/>
      <c r="X53" s="2"/>
      <c r="Y53" s="2"/>
      <c r="Z53" s="2"/>
      <c r="AA53" s="2"/>
      <c r="AB53" s="2"/>
    </row>
    <row r="54" spans="1:28" ht="12.75">
      <c r="A54" s="391"/>
      <c r="B54" s="392" t="s">
        <v>161</v>
      </c>
      <c r="C54" s="414">
        <v>630</v>
      </c>
      <c r="D54" s="399" t="s">
        <v>182</v>
      </c>
      <c r="E54" s="400">
        <v>20929</v>
      </c>
      <c r="F54" s="401">
        <v>15195.6</v>
      </c>
      <c r="G54" s="402">
        <v>18000</v>
      </c>
      <c r="H54" s="402">
        <v>44475</v>
      </c>
      <c r="I54" s="402">
        <v>10000</v>
      </c>
      <c r="J54" s="402">
        <v>18000</v>
      </c>
      <c r="K54" s="403">
        <v>18000</v>
      </c>
      <c r="L54" s="17"/>
      <c r="M54" s="30"/>
      <c r="N54" s="17"/>
      <c r="O54" s="17"/>
      <c r="R54" s="17"/>
      <c r="S54" s="17"/>
      <c r="T54" s="17"/>
      <c r="U54" s="17"/>
      <c r="X54" s="2"/>
      <c r="Y54" s="2"/>
      <c r="Z54" s="2"/>
      <c r="AA54" s="2"/>
      <c r="AB54" s="2"/>
    </row>
    <row r="55" spans="1:28" ht="12.75">
      <c r="A55" s="398"/>
      <c r="B55" s="404"/>
      <c r="C55" s="405"/>
      <c r="D55" s="406" t="s">
        <v>17</v>
      </c>
      <c r="E55" s="400">
        <f aca="true" t="shared" si="14" ref="E55:K55">SUM(E54:E54)</f>
        <v>20929</v>
      </c>
      <c r="F55" s="401">
        <f>SUM(F54:F54)</f>
        <v>15195.6</v>
      </c>
      <c r="G55" s="402">
        <f t="shared" si="14"/>
        <v>18000</v>
      </c>
      <c r="H55" s="402">
        <f t="shared" si="14"/>
        <v>44475</v>
      </c>
      <c r="I55" s="402">
        <f t="shared" si="14"/>
        <v>10000</v>
      </c>
      <c r="J55" s="402">
        <f t="shared" si="14"/>
        <v>18000</v>
      </c>
      <c r="K55" s="403">
        <f t="shared" si="14"/>
        <v>18000</v>
      </c>
      <c r="M55" s="30"/>
      <c r="N55" s="17"/>
      <c r="O55" s="17"/>
      <c r="Q55" s="3"/>
      <c r="R55" s="17"/>
      <c r="S55" s="17"/>
      <c r="T55" s="17"/>
      <c r="U55" s="17"/>
      <c r="X55" s="2"/>
      <c r="Y55" s="2"/>
      <c r="Z55" s="2"/>
      <c r="AA55" s="2"/>
      <c r="AB55" s="2"/>
    </row>
    <row r="56" spans="1:28" ht="12.75">
      <c r="A56" s="391" t="s">
        <v>183</v>
      </c>
      <c r="B56" s="392"/>
      <c r="C56" s="392"/>
      <c r="D56" s="393" t="s">
        <v>184</v>
      </c>
      <c r="E56" s="400"/>
      <c r="F56" s="401"/>
      <c r="G56" s="402"/>
      <c r="H56" s="402"/>
      <c r="I56" s="402"/>
      <c r="J56" s="402"/>
      <c r="K56" s="403"/>
      <c r="L56" s="30"/>
      <c r="M56" s="30"/>
      <c r="N56" s="30"/>
      <c r="O56" s="30"/>
      <c r="Q56" s="21"/>
      <c r="R56" s="30"/>
      <c r="S56" s="30"/>
      <c r="T56" s="30"/>
      <c r="U56" s="30"/>
      <c r="X56" s="2"/>
      <c r="Y56" s="2"/>
      <c r="Z56" s="2"/>
      <c r="AA56" s="2"/>
      <c r="AB56" s="2"/>
    </row>
    <row r="57" spans="1:28" ht="12.75">
      <c r="A57" s="398"/>
      <c r="B57" s="392" t="s">
        <v>185</v>
      </c>
      <c r="C57" s="392">
        <v>610</v>
      </c>
      <c r="D57" s="399" t="s">
        <v>186</v>
      </c>
      <c r="E57" s="400">
        <v>540</v>
      </c>
      <c r="F57" s="401">
        <v>1440</v>
      </c>
      <c r="G57" s="402">
        <v>480</v>
      </c>
      <c r="H57" s="402">
        <v>480</v>
      </c>
      <c r="I57" s="402">
        <v>500</v>
      </c>
      <c r="J57" s="402">
        <v>1000</v>
      </c>
      <c r="K57" s="403"/>
      <c r="L57" s="17"/>
      <c r="M57" s="30"/>
      <c r="N57" s="17"/>
      <c r="O57" s="17"/>
      <c r="Q57" s="3"/>
      <c r="R57" s="17"/>
      <c r="S57" s="17"/>
      <c r="T57" s="17"/>
      <c r="U57" s="17"/>
      <c r="X57" s="2"/>
      <c r="Y57" s="2"/>
      <c r="Z57" s="2"/>
      <c r="AA57" s="2"/>
      <c r="AB57" s="2"/>
    </row>
    <row r="58" spans="1:28" ht="12.75">
      <c r="A58" s="398"/>
      <c r="B58" s="392" t="s">
        <v>185</v>
      </c>
      <c r="C58" s="392">
        <v>620</v>
      </c>
      <c r="D58" s="399" t="s">
        <v>134</v>
      </c>
      <c r="E58" s="400">
        <v>0</v>
      </c>
      <c r="F58" s="401">
        <v>625.58</v>
      </c>
      <c r="G58" s="402">
        <v>250</v>
      </c>
      <c r="H58" s="402">
        <v>2584</v>
      </c>
      <c r="I58" s="402">
        <v>2200</v>
      </c>
      <c r="J58" s="402">
        <v>600</v>
      </c>
      <c r="K58" s="403"/>
      <c r="L58" s="17"/>
      <c r="M58" s="30"/>
      <c r="N58" s="17"/>
      <c r="O58" s="17"/>
      <c r="Q58" s="3"/>
      <c r="R58" s="17"/>
      <c r="S58" s="17"/>
      <c r="T58" s="17"/>
      <c r="U58" s="17"/>
      <c r="X58" s="2"/>
      <c r="Y58" s="2"/>
      <c r="Z58" s="2"/>
      <c r="AA58" s="2"/>
      <c r="AB58" s="2"/>
    </row>
    <row r="59" spans="1:28" ht="12.75">
      <c r="A59" s="398"/>
      <c r="B59" s="392" t="s">
        <v>185</v>
      </c>
      <c r="C59" s="392">
        <v>630</v>
      </c>
      <c r="D59" s="399" t="s">
        <v>140</v>
      </c>
      <c r="E59" s="400">
        <v>3432.28</v>
      </c>
      <c r="F59" s="401">
        <v>9291.53</v>
      </c>
      <c r="G59" s="402">
        <v>3270</v>
      </c>
      <c r="H59" s="402">
        <v>14912</v>
      </c>
      <c r="I59" s="402">
        <v>7800</v>
      </c>
      <c r="J59" s="402">
        <v>10200</v>
      </c>
      <c r="K59" s="403"/>
      <c r="L59" s="17"/>
      <c r="M59" s="30"/>
      <c r="N59" s="17"/>
      <c r="O59" s="17"/>
      <c r="Q59" s="3"/>
      <c r="R59" s="17"/>
      <c r="S59" s="17"/>
      <c r="T59" s="17"/>
      <c r="U59" s="17"/>
      <c r="X59" s="2"/>
      <c r="Y59" s="2"/>
      <c r="Z59" s="2"/>
      <c r="AA59" s="2"/>
      <c r="AB59" s="2"/>
    </row>
    <row r="60" spans="1:28" ht="12.75">
      <c r="A60" s="398"/>
      <c r="B60" s="404"/>
      <c r="C60" s="405"/>
      <c r="D60" s="406" t="s">
        <v>17</v>
      </c>
      <c r="E60" s="400">
        <f aca="true" t="shared" si="15" ref="E60:K60">SUM(E57:E59)</f>
        <v>3972.28</v>
      </c>
      <c r="F60" s="401">
        <f>SUM(F57:F59)</f>
        <v>11357.11</v>
      </c>
      <c r="G60" s="402">
        <f t="shared" si="15"/>
        <v>4000</v>
      </c>
      <c r="H60" s="402">
        <f t="shared" si="15"/>
        <v>17976</v>
      </c>
      <c r="I60" s="402">
        <f t="shared" si="15"/>
        <v>10500</v>
      </c>
      <c r="J60" s="402">
        <f t="shared" si="15"/>
        <v>11800</v>
      </c>
      <c r="K60" s="403">
        <f t="shared" si="15"/>
        <v>0</v>
      </c>
      <c r="L60" s="17"/>
      <c r="M60" s="30"/>
      <c r="N60" s="17"/>
      <c r="O60" s="17"/>
      <c r="Q60" s="3"/>
      <c r="R60" s="17"/>
      <c r="S60" s="17"/>
      <c r="T60" s="17"/>
      <c r="U60" s="17"/>
      <c r="X60" s="2"/>
      <c r="Y60" s="2"/>
      <c r="Z60" s="2"/>
      <c r="AA60" s="2"/>
      <c r="AB60" s="2"/>
    </row>
    <row r="61" spans="1:28" ht="12.75">
      <c r="A61" s="415" t="s">
        <v>187</v>
      </c>
      <c r="B61" s="416"/>
      <c r="C61" s="416"/>
      <c r="D61" s="417" t="s">
        <v>188</v>
      </c>
      <c r="E61" s="418">
        <f aca="true" t="shared" si="16" ref="E61:K61">E67+E76+E80+E83+E88+E92+E95+E72</f>
        <v>128477.65000000001</v>
      </c>
      <c r="F61" s="419">
        <f t="shared" si="16"/>
        <v>148490.65</v>
      </c>
      <c r="G61" s="420">
        <f t="shared" si="16"/>
        <v>201533</v>
      </c>
      <c r="H61" s="420">
        <f t="shared" si="16"/>
        <v>194233</v>
      </c>
      <c r="I61" s="421">
        <f t="shared" si="16"/>
        <v>200577</v>
      </c>
      <c r="J61" s="421">
        <f t="shared" si="16"/>
        <v>202777</v>
      </c>
      <c r="K61" s="422">
        <f t="shared" si="16"/>
        <v>202777</v>
      </c>
      <c r="L61" s="28"/>
      <c r="M61" s="40"/>
      <c r="N61" s="28"/>
      <c r="O61" s="28"/>
      <c r="Q61" s="12"/>
      <c r="R61" s="28"/>
      <c r="S61" s="28"/>
      <c r="T61" s="28"/>
      <c r="U61" s="28"/>
      <c r="X61" s="2"/>
      <c r="Y61" s="2"/>
      <c r="Z61" s="2"/>
      <c r="AA61" s="2"/>
      <c r="AB61" s="2"/>
    </row>
    <row r="62" spans="1:28" ht="12.75">
      <c r="A62" s="391" t="s">
        <v>189</v>
      </c>
      <c r="B62" s="392"/>
      <c r="C62" s="392"/>
      <c r="D62" s="393" t="s">
        <v>190</v>
      </c>
      <c r="E62" s="407"/>
      <c r="F62" s="408"/>
      <c r="G62" s="409"/>
      <c r="H62" s="409"/>
      <c r="I62" s="409"/>
      <c r="J62" s="409"/>
      <c r="K62" s="410"/>
      <c r="Q62" s="5"/>
      <c r="R62" s="10"/>
      <c r="S62" s="10"/>
      <c r="T62" s="10"/>
      <c r="U62" s="10"/>
      <c r="X62" s="2"/>
      <c r="Y62" s="2"/>
      <c r="Z62" s="2"/>
      <c r="AA62" s="2"/>
      <c r="AB62" s="2"/>
    </row>
    <row r="63" spans="1:28" ht="12.75">
      <c r="A63" s="398"/>
      <c r="B63" s="392" t="s">
        <v>191</v>
      </c>
      <c r="C63" s="392">
        <v>610</v>
      </c>
      <c r="D63" s="399" t="s">
        <v>139</v>
      </c>
      <c r="E63" s="394">
        <v>7388.87</v>
      </c>
      <c r="F63" s="395">
        <v>12792.57</v>
      </c>
      <c r="G63" s="396">
        <v>13400</v>
      </c>
      <c r="H63" s="396">
        <v>10900</v>
      </c>
      <c r="I63" s="396">
        <v>13920</v>
      </c>
      <c r="J63" s="396">
        <v>14000</v>
      </c>
      <c r="K63" s="397">
        <v>14000</v>
      </c>
      <c r="L63" s="16"/>
      <c r="M63" s="32"/>
      <c r="N63" s="16"/>
      <c r="O63" s="16"/>
      <c r="Q63" s="4"/>
      <c r="R63" s="16"/>
      <c r="S63" s="16"/>
      <c r="T63" s="16"/>
      <c r="U63" s="16"/>
      <c r="X63" s="2"/>
      <c r="Y63" s="2"/>
      <c r="Z63" s="2"/>
      <c r="AA63" s="2"/>
      <c r="AB63" s="2"/>
    </row>
    <row r="64" spans="1:28" ht="12.75">
      <c r="A64" s="398"/>
      <c r="B64" s="392" t="s">
        <v>191</v>
      </c>
      <c r="C64" s="392">
        <v>620</v>
      </c>
      <c r="D64" s="399" t="s">
        <v>134</v>
      </c>
      <c r="E64" s="411">
        <v>2921.68</v>
      </c>
      <c r="F64" s="412">
        <v>4619.17</v>
      </c>
      <c r="G64" s="409">
        <v>5130</v>
      </c>
      <c r="H64" s="409">
        <v>4430</v>
      </c>
      <c r="I64" s="409">
        <v>5280</v>
      </c>
      <c r="J64" s="409">
        <v>5300</v>
      </c>
      <c r="K64" s="410">
        <v>5300</v>
      </c>
      <c r="L64" s="15"/>
      <c r="N64" s="15"/>
      <c r="O64" s="15"/>
      <c r="Q64" s="8"/>
      <c r="R64" s="15"/>
      <c r="S64" s="15"/>
      <c r="T64" s="15"/>
      <c r="U64" s="15"/>
      <c r="X64" s="2"/>
      <c r="Y64" s="2"/>
      <c r="Z64" s="2"/>
      <c r="AA64" s="2"/>
      <c r="AB64" s="2"/>
    </row>
    <row r="65" spans="1:28" ht="12.75">
      <c r="A65" s="398"/>
      <c r="B65" s="392" t="s">
        <v>191</v>
      </c>
      <c r="C65" s="392">
        <v>630</v>
      </c>
      <c r="D65" s="399" t="s">
        <v>140</v>
      </c>
      <c r="E65" s="400">
        <v>1744.45</v>
      </c>
      <c r="F65" s="401">
        <v>2306.43</v>
      </c>
      <c r="G65" s="402">
        <v>2837</v>
      </c>
      <c r="H65" s="402">
        <v>2637</v>
      </c>
      <c r="I65" s="402">
        <v>2892</v>
      </c>
      <c r="J65" s="402">
        <v>2892</v>
      </c>
      <c r="K65" s="403">
        <v>2892</v>
      </c>
      <c r="L65" s="17"/>
      <c r="M65" s="30"/>
      <c r="N65" s="17"/>
      <c r="O65" s="17"/>
      <c r="Q65" s="3"/>
      <c r="R65" s="17"/>
      <c r="S65" s="17"/>
      <c r="T65" s="17"/>
      <c r="U65" s="17"/>
      <c r="X65" s="2"/>
      <c r="Y65" s="2"/>
      <c r="Z65" s="2"/>
      <c r="AA65" s="2"/>
      <c r="AB65" s="2"/>
    </row>
    <row r="66" spans="1:28" ht="12.75">
      <c r="A66" s="398"/>
      <c r="B66" s="392" t="s">
        <v>191</v>
      </c>
      <c r="C66" s="392">
        <v>640</v>
      </c>
      <c r="D66" s="399" t="s">
        <v>192</v>
      </c>
      <c r="E66" s="400">
        <v>57.84</v>
      </c>
      <c r="F66" s="401"/>
      <c r="G66" s="409"/>
      <c r="H66" s="409"/>
      <c r="I66" s="402"/>
      <c r="J66" s="402"/>
      <c r="K66" s="403"/>
      <c r="L66" s="17"/>
      <c r="M66" s="30"/>
      <c r="N66" s="17"/>
      <c r="O66" s="17"/>
      <c r="Q66" s="3"/>
      <c r="R66" s="17"/>
      <c r="S66" s="17"/>
      <c r="T66" s="17"/>
      <c r="U66" s="17"/>
      <c r="X66" s="2"/>
      <c r="Y66" s="2"/>
      <c r="Z66" s="2"/>
      <c r="AA66" s="2"/>
      <c r="AB66" s="2"/>
    </row>
    <row r="67" spans="1:28" ht="12.75">
      <c r="A67" s="398"/>
      <c r="B67" s="404"/>
      <c r="C67" s="405"/>
      <c r="D67" s="406" t="s">
        <v>17</v>
      </c>
      <c r="E67" s="400">
        <f>SUM(E63:E66)</f>
        <v>12112.84</v>
      </c>
      <c r="F67" s="401">
        <f aca="true" t="shared" si="17" ref="F67:K67">SUM(F63:F65)</f>
        <v>19718.17</v>
      </c>
      <c r="G67" s="402">
        <f t="shared" si="17"/>
        <v>21367</v>
      </c>
      <c r="H67" s="402">
        <f t="shared" si="17"/>
        <v>17967</v>
      </c>
      <c r="I67" s="402">
        <f t="shared" si="17"/>
        <v>22092</v>
      </c>
      <c r="J67" s="402">
        <f t="shared" si="17"/>
        <v>22192</v>
      </c>
      <c r="K67" s="403">
        <f t="shared" si="17"/>
        <v>22192</v>
      </c>
      <c r="L67" s="17"/>
      <c r="M67" s="30"/>
      <c r="N67" s="17"/>
      <c r="O67" s="17"/>
      <c r="Q67" s="3"/>
      <c r="R67" s="17"/>
      <c r="S67" s="17"/>
      <c r="T67" s="17"/>
      <c r="U67" s="17"/>
      <c r="X67" s="2"/>
      <c r="Y67" s="2"/>
      <c r="Z67" s="2"/>
      <c r="AA67" s="2"/>
      <c r="AB67" s="2"/>
    </row>
    <row r="68" spans="1:28" ht="12.75">
      <c r="A68" s="391" t="s">
        <v>193</v>
      </c>
      <c r="B68" s="392"/>
      <c r="C68" s="392"/>
      <c r="D68" s="413" t="s">
        <v>194</v>
      </c>
      <c r="E68" s="407"/>
      <c r="F68" s="408"/>
      <c r="G68" s="409"/>
      <c r="H68" s="409"/>
      <c r="I68" s="409"/>
      <c r="J68" s="409"/>
      <c r="K68" s="410"/>
      <c r="Q68" s="5"/>
      <c r="R68" s="10"/>
      <c r="S68" s="10"/>
      <c r="T68" s="10"/>
      <c r="U68" s="10"/>
      <c r="X68" s="2"/>
      <c r="Y68" s="2"/>
      <c r="Z68" s="2"/>
      <c r="AA68" s="2"/>
      <c r="AB68" s="2"/>
    </row>
    <row r="69" spans="1:28" ht="12.75">
      <c r="A69" s="398" t="s">
        <v>195</v>
      </c>
      <c r="B69" s="392"/>
      <c r="C69" s="392"/>
      <c r="D69" s="413" t="s">
        <v>196</v>
      </c>
      <c r="E69" s="411"/>
      <c r="F69" s="412"/>
      <c r="G69" s="409"/>
      <c r="H69" s="409"/>
      <c r="I69" s="409"/>
      <c r="J69" s="409"/>
      <c r="K69" s="410"/>
      <c r="L69" s="5"/>
      <c r="N69" s="5"/>
      <c r="R69" s="5"/>
      <c r="S69" s="5"/>
      <c r="T69" s="5"/>
      <c r="U69" s="5"/>
      <c r="X69" s="2"/>
      <c r="Y69" s="2"/>
      <c r="Z69" s="2"/>
      <c r="AA69" s="2"/>
      <c r="AB69" s="2"/>
    </row>
    <row r="70" spans="1:28" ht="12.75">
      <c r="A70" s="391"/>
      <c r="B70" s="392" t="s">
        <v>130</v>
      </c>
      <c r="C70" s="392">
        <v>610</v>
      </c>
      <c r="D70" s="399" t="s">
        <v>139</v>
      </c>
      <c r="E70" s="411">
        <v>851</v>
      </c>
      <c r="F70" s="412">
        <v>199</v>
      </c>
      <c r="G70" s="409">
        <v>851</v>
      </c>
      <c r="H70" s="409">
        <v>851</v>
      </c>
      <c r="I70" s="409">
        <v>370</v>
      </c>
      <c r="J70" s="409">
        <v>370</v>
      </c>
      <c r="K70" s="410">
        <v>370</v>
      </c>
      <c r="R70" s="10"/>
      <c r="S70" s="10"/>
      <c r="T70" s="5"/>
      <c r="U70" s="5"/>
      <c r="X70" s="2"/>
      <c r="Y70" s="2"/>
      <c r="Z70" s="2"/>
      <c r="AA70" s="2"/>
      <c r="AB70" s="2"/>
    </row>
    <row r="71" spans="1:28" ht="12.75">
      <c r="A71" s="391"/>
      <c r="B71" s="392" t="s">
        <v>130</v>
      </c>
      <c r="C71" s="392">
        <v>620</v>
      </c>
      <c r="D71" s="399" t="s">
        <v>134</v>
      </c>
      <c r="E71" s="411">
        <v>295</v>
      </c>
      <c r="F71" s="412">
        <v>68.6</v>
      </c>
      <c r="G71" s="409">
        <v>295</v>
      </c>
      <c r="H71" s="409">
        <v>295</v>
      </c>
      <c r="I71" s="409">
        <v>130</v>
      </c>
      <c r="J71" s="409">
        <v>130</v>
      </c>
      <c r="K71" s="410">
        <v>130</v>
      </c>
      <c r="R71" s="10"/>
      <c r="S71" s="10"/>
      <c r="T71" s="5"/>
      <c r="U71" s="5"/>
      <c r="X71" s="2"/>
      <c r="Y71" s="2"/>
      <c r="Z71" s="2"/>
      <c r="AA71" s="2"/>
      <c r="AB71" s="2"/>
    </row>
    <row r="72" spans="1:28" ht="12.75">
      <c r="A72" s="398"/>
      <c r="B72" s="404"/>
      <c r="C72" s="405"/>
      <c r="D72" s="406" t="s">
        <v>17</v>
      </c>
      <c r="E72" s="411">
        <f aca="true" t="shared" si="18" ref="E72:K72">SUM(E70:E71)</f>
        <v>1146</v>
      </c>
      <c r="F72" s="412">
        <f>SUM(F70:F71)</f>
        <v>267.6</v>
      </c>
      <c r="G72" s="409">
        <f t="shared" si="18"/>
        <v>1146</v>
      </c>
      <c r="H72" s="409">
        <f t="shared" si="18"/>
        <v>1146</v>
      </c>
      <c r="I72" s="409">
        <f t="shared" si="18"/>
        <v>500</v>
      </c>
      <c r="J72" s="409">
        <f t="shared" si="18"/>
        <v>500</v>
      </c>
      <c r="K72" s="410">
        <f t="shared" si="18"/>
        <v>500</v>
      </c>
      <c r="R72" s="10"/>
      <c r="S72" s="10"/>
      <c r="T72" s="5"/>
      <c r="U72" s="5"/>
      <c r="X72" s="2"/>
      <c r="Y72" s="2"/>
      <c r="Z72" s="2"/>
      <c r="AA72" s="2"/>
      <c r="AB72" s="2"/>
    </row>
    <row r="73" spans="1:28" ht="12.75">
      <c r="A73" s="398" t="s">
        <v>197</v>
      </c>
      <c r="B73" s="392"/>
      <c r="C73" s="392"/>
      <c r="D73" s="413" t="s">
        <v>198</v>
      </c>
      <c r="E73" s="407"/>
      <c r="F73" s="408"/>
      <c r="G73" s="409"/>
      <c r="H73" s="409"/>
      <c r="I73" s="409"/>
      <c r="J73" s="409"/>
      <c r="K73" s="410"/>
      <c r="Q73" s="5"/>
      <c r="R73" s="10"/>
      <c r="S73" s="10"/>
      <c r="T73" s="10"/>
      <c r="U73" s="10"/>
      <c r="X73" s="2"/>
      <c r="Y73" s="2"/>
      <c r="Z73" s="2"/>
      <c r="AA73" s="2"/>
      <c r="AB73" s="2"/>
    </row>
    <row r="74" spans="1:28" ht="12.75">
      <c r="A74" s="398"/>
      <c r="B74" s="392" t="s">
        <v>130</v>
      </c>
      <c r="C74" s="392">
        <v>610</v>
      </c>
      <c r="D74" s="399" t="s">
        <v>139</v>
      </c>
      <c r="E74" s="394">
        <v>1838</v>
      </c>
      <c r="F74" s="395">
        <v>1825</v>
      </c>
      <c r="G74" s="396">
        <v>1900</v>
      </c>
      <c r="H74" s="396">
        <v>1900</v>
      </c>
      <c r="I74" s="396">
        <v>1900</v>
      </c>
      <c r="J74" s="396">
        <v>1900</v>
      </c>
      <c r="K74" s="397">
        <v>1900</v>
      </c>
      <c r="L74" s="16"/>
      <c r="M74" s="32"/>
      <c r="N74" s="16"/>
      <c r="O74" s="16"/>
      <c r="Q74" s="4"/>
      <c r="R74" s="16"/>
      <c r="S74" s="16"/>
      <c r="T74" s="16"/>
      <c r="U74" s="16"/>
      <c r="X74" s="2"/>
      <c r="Y74" s="2"/>
      <c r="Z74" s="2"/>
      <c r="AA74" s="2"/>
      <c r="AB74" s="2"/>
    </row>
    <row r="75" spans="1:28" ht="12.75">
      <c r="A75" s="398"/>
      <c r="B75" s="392" t="s">
        <v>130</v>
      </c>
      <c r="C75" s="392">
        <v>620</v>
      </c>
      <c r="D75" s="399" t="s">
        <v>134</v>
      </c>
      <c r="E75" s="394">
        <v>641.95</v>
      </c>
      <c r="F75" s="395">
        <v>639.77</v>
      </c>
      <c r="G75" s="396">
        <v>665</v>
      </c>
      <c r="H75" s="396">
        <v>665</v>
      </c>
      <c r="I75" s="396">
        <v>665</v>
      </c>
      <c r="J75" s="396">
        <v>665</v>
      </c>
      <c r="K75" s="397">
        <v>665</v>
      </c>
      <c r="L75" s="16"/>
      <c r="M75" s="32"/>
      <c r="N75" s="16"/>
      <c r="O75" s="16"/>
      <c r="Q75" s="4"/>
      <c r="R75" s="16"/>
      <c r="S75" s="16"/>
      <c r="T75" s="16"/>
      <c r="U75" s="16"/>
      <c r="X75" s="2"/>
      <c r="Y75" s="2"/>
      <c r="Z75" s="2"/>
      <c r="AA75" s="2"/>
      <c r="AB75" s="2"/>
    </row>
    <row r="76" spans="1:28" ht="12.75">
      <c r="A76" s="398"/>
      <c r="B76" s="404"/>
      <c r="C76" s="405"/>
      <c r="D76" s="406" t="s">
        <v>17</v>
      </c>
      <c r="E76" s="394">
        <f aca="true" t="shared" si="19" ref="E76:K76">SUM(E74:E75)</f>
        <v>2479.95</v>
      </c>
      <c r="F76" s="395">
        <f>SUM(F74:F75)</f>
        <v>2464.77</v>
      </c>
      <c r="G76" s="396">
        <f t="shared" si="19"/>
        <v>2565</v>
      </c>
      <c r="H76" s="396">
        <f t="shared" si="19"/>
        <v>2565</v>
      </c>
      <c r="I76" s="396">
        <f t="shared" si="19"/>
        <v>2565</v>
      </c>
      <c r="J76" s="396">
        <f t="shared" si="19"/>
        <v>2565</v>
      </c>
      <c r="K76" s="397">
        <f t="shared" si="19"/>
        <v>2565</v>
      </c>
      <c r="L76" s="16"/>
      <c r="M76" s="32"/>
      <c r="N76" s="16"/>
      <c r="O76" s="16"/>
      <c r="Q76" s="4"/>
      <c r="R76" s="16"/>
      <c r="S76" s="16"/>
      <c r="T76" s="16"/>
      <c r="U76" s="16"/>
      <c r="X76" s="2"/>
      <c r="Y76" s="2"/>
      <c r="Z76" s="2"/>
      <c r="AA76" s="2"/>
      <c r="AB76" s="2"/>
    </row>
    <row r="77" spans="1:28" ht="12.75">
      <c r="A77" s="391" t="s">
        <v>199</v>
      </c>
      <c r="B77" s="427"/>
      <c r="C77" s="427"/>
      <c r="D77" s="413" t="s">
        <v>200</v>
      </c>
      <c r="E77" s="394"/>
      <c r="F77" s="395"/>
      <c r="G77" s="396"/>
      <c r="H77" s="396"/>
      <c r="I77" s="396"/>
      <c r="J77" s="396"/>
      <c r="K77" s="397"/>
      <c r="L77" s="16"/>
      <c r="M77" s="32"/>
      <c r="N77" s="16"/>
      <c r="O77" s="16"/>
      <c r="Q77" s="4"/>
      <c r="R77" s="16"/>
      <c r="S77" s="16"/>
      <c r="T77" s="16"/>
      <c r="U77" s="16"/>
      <c r="X77" s="2"/>
      <c r="Y77" s="2"/>
      <c r="Z77" s="2"/>
      <c r="AA77" s="2"/>
      <c r="AB77" s="2"/>
    </row>
    <row r="78" spans="1:28" ht="12.75">
      <c r="A78" s="398" t="s">
        <v>201</v>
      </c>
      <c r="B78" s="392"/>
      <c r="C78" s="392"/>
      <c r="D78" s="413" t="s">
        <v>202</v>
      </c>
      <c r="E78" s="394"/>
      <c r="F78" s="395"/>
      <c r="G78" s="396"/>
      <c r="H78" s="396"/>
      <c r="I78" s="396"/>
      <c r="J78" s="396"/>
      <c r="K78" s="397"/>
      <c r="L78" s="16"/>
      <c r="M78" s="32"/>
      <c r="N78" s="16"/>
      <c r="O78" s="16"/>
      <c r="Q78" s="4"/>
      <c r="R78" s="16"/>
      <c r="S78" s="16"/>
      <c r="T78" s="16"/>
      <c r="U78" s="16"/>
      <c r="X78" s="2"/>
      <c r="Y78" s="2"/>
      <c r="Z78" s="2"/>
      <c r="AA78" s="2"/>
      <c r="AB78" s="2"/>
    </row>
    <row r="79" spans="1:28" ht="12.75">
      <c r="A79" s="398"/>
      <c r="B79" s="392" t="s">
        <v>165</v>
      </c>
      <c r="C79" s="428">
        <v>630</v>
      </c>
      <c r="D79" s="399" t="s">
        <v>203</v>
      </c>
      <c r="E79" s="394">
        <v>18350</v>
      </c>
      <c r="F79" s="395">
        <v>18525</v>
      </c>
      <c r="G79" s="396">
        <v>19700</v>
      </c>
      <c r="H79" s="396">
        <v>19700</v>
      </c>
      <c r="I79" s="396">
        <v>19700</v>
      </c>
      <c r="J79" s="396">
        <v>20000</v>
      </c>
      <c r="K79" s="397">
        <v>20000</v>
      </c>
      <c r="L79" s="16"/>
      <c r="M79" s="32"/>
      <c r="N79" s="16"/>
      <c r="O79" s="16"/>
      <c r="Q79" s="4"/>
      <c r="R79" s="16"/>
      <c r="S79" s="16"/>
      <c r="T79" s="16"/>
      <c r="U79" s="16"/>
      <c r="X79" s="2"/>
      <c r="Y79" s="2"/>
      <c r="Z79" s="2"/>
      <c r="AA79" s="2"/>
      <c r="AB79" s="2"/>
    </row>
    <row r="80" spans="1:28" ht="12.75">
      <c r="A80" s="398"/>
      <c r="B80" s="404"/>
      <c r="C80" s="405"/>
      <c r="D80" s="406" t="s">
        <v>17</v>
      </c>
      <c r="E80" s="411">
        <f aca="true" t="shared" si="20" ref="E80:K80">SUM(E79:E79)</f>
        <v>18350</v>
      </c>
      <c r="F80" s="412">
        <f t="shared" si="20"/>
        <v>18525</v>
      </c>
      <c r="G80" s="409">
        <f t="shared" si="20"/>
        <v>19700</v>
      </c>
      <c r="H80" s="409">
        <f t="shared" si="20"/>
        <v>19700</v>
      </c>
      <c r="I80" s="409">
        <f t="shared" si="20"/>
        <v>19700</v>
      </c>
      <c r="J80" s="409">
        <f t="shared" si="20"/>
        <v>20000</v>
      </c>
      <c r="K80" s="410">
        <f t="shared" si="20"/>
        <v>20000</v>
      </c>
      <c r="L80" s="15"/>
      <c r="N80" s="15"/>
      <c r="O80" s="15"/>
      <c r="Q80" s="8"/>
      <c r="R80" s="15"/>
      <c r="S80" s="15"/>
      <c r="T80" s="15"/>
      <c r="U80" s="15"/>
      <c r="X80" s="2"/>
      <c r="Y80" s="2"/>
      <c r="Z80" s="2"/>
      <c r="AA80" s="2"/>
      <c r="AB80" s="2"/>
    </row>
    <row r="81" spans="1:28" ht="12.75">
      <c r="A81" s="429" t="s">
        <v>204</v>
      </c>
      <c r="B81" s="414"/>
      <c r="C81" s="414"/>
      <c r="D81" s="430" t="s">
        <v>205</v>
      </c>
      <c r="E81" s="394"/>
      <c r="F81" s="395"/>
      <c r="G81" s="396"/>
      <c r="H81" s="396"/>
      <c r="I81" s="396"/>
      <c r="J81" s="396"/>
      <c r="K81" s="397"/>
      <c r="L81" s="16"/>
      <c r="M81" s="32"/>
      <c r="N81" s="16"/>
      <c r="O81" s="16"/>
      <c r="Q81" s="4"/>
      <c r="R81" s="16"/>
      <c r="S81" s="16"/>
      <c r="T81" s="16"/>
      <c r="U81" s="16"/>
      <c r="X81" s="2"/>
      <c r="Y81" s="2"/>
      <c r="Z81" s="2"/>
      <c r="AA81" s="2"/>
      <c r="AB81" s="2"/>
    </row>
    <row r="82" spans="1:28" ht="12.75">
      <c r="A82" s="398"/>
      <c r="B82" s="392" t="s">
        <v>165</v>
      </c>
      <c r="C82" s="428">
        <v>630</v>
      </c>
      <c r="D82" s="399" t="s">
        <v>206</v>
      </c>
      <c r="E82" s="394">
        <v>0</v>
      </c>
      <c r="F82" s="395">
        <v>598.2</v>
      </c>
      <c r="G82" s="396">
        <v>1000</v>
      </c>
      <c r="H82" s="396">
        <v>1500</v>
      </c>
      <c r="I82" s="396">
        <v>1500</v>
      </c>
      <c r="J82" s="396">
        <v>1500</v>
      </c>
      <c r="K82" s="397">
        <v>1500</v>
      </c>
      <c r="L82" s="16"/>
      <c r="M82" s="32"/>
      <c r="N82" s="16"/>
      <c r="O82" s="16"/>
      <c r="Q82" s="4"/>
      <c r="R82" s="16"/>
      <c r="S82" s="16"/>
      <c r="T82" s="16"/>
      <c r="U82" s="16"/>
      <c r="X82" s="2"/>
      <c r="Y82" s="2"/>
      <c r="Z82" s="2"/>
      <c r="AA82" s="2"/>
      <c r="AB82" s="2"/>
    </row>
    <row r="83" spans="1:28" ht="12.75">
      <c r="A83" s="398"/>
      <c r="B83" s="404"/>
      <c r="C83" s="405"/>
      <c r="D83" s="406" t="s">
        <v>17</v>
      </c>
      <c r="E83" s="394">
        <f aca="true" t="shared" si="21" ref="E83:K83">SUM(E82)</f>
        <v>0</v>
      </c>
      <c r="F83" s="395">
        <f>SUM(F82)</f>
        <v>598.2</v>
      </c>
      <c r="G83" s="396">
        <f t="shared" si="21"/>
        <v>1000</v>
      </c>
      <c r="H83" s="396">
        <f t="shared" si="21"/>
        <v>1500</v>
      </c>
      <c r="I83" s="396">
        <f t="shared" si="21"/>
        <v>1500</v>
      </c>
      <c r="J83" s="396">
        <f t="shared" si="21"/>
        <v>1500</v>
      </c>
      <c r="K83" s="397">
        <f t="shared" si="21"/>
        <v>1500</v>
      </c>
      <c r="L83" s="16"/>
      <c r="M83" s="32"/>
      <c r="N83" s="16"/>
      <c r="O83" s="16"/>
      <c r="Q83" s="4"/>
      <c r="R83" s="16"/>
      <c r="S83" s="16"/>
      <c r="T83" s="16"/>
      <c r="U83" s="16"/>
      <c r="X83" s="2"/>
      <c r="Y83" s="2"/>
      <c r="Z83" s="2"/>
      <c r="AA83" s="2"/>
      <c r="AB83" s="2"/>
    </row>
    <row r="84" spans="1:28" ht="12.75">
      <c r="A84" s="391" t="s">
        <v>207</v>
      </c>
      <c r="B84" s="392"/>
      <c r="C84" s="392"/>
      <c r="D84" s="413" t="s">
        <v>208</v>
      </c>
      <c r="E84" s="394"/>
      <c r="F84" s="395"/>
      <c r="G84" s="396"/>
      <c r="H84" s="396"/>
      <c r="I84" s="396"/>
      <c r="J84" s="396"/>
      <c r="K84" s="397"/>
      <c r="L84" s="16"/>
      <c r="M84" s="32"/>
      <c r="N84" s="16"/>
      <c r="O84" s="16"/>
      <c r="Q84" s="4"/>
      <c r="R84" s="16"/>
      <c r="S84" s="16"/>
      <c r="T84" s="16"/>
      <c r="U84" s="16"/>
      <c r="X84" s="2"/>
      <c r="Y84" s="2"/>
      <c r="Z84" s="2"/>
      <c r="AA84" s="2"/>
      <c r="AB84" s="2"/>
    </row>
    <row r="85" spans="1:28" ht="12.75">
      <c r="A85" s="398"/>
      <c r="B85" s="392" t="s">
        <v>209</v>
      </c>
      <c r="C85" s="392">
        <v>610</v>
      </c>
      <c r="D85" s="399" t="s">
        <v>139</v>
      </c>
      <c r="E85" s="394">
        <v>41289.18</v>
      </c>
      <c r="F85" s="395">
        <v>47508.5</v>
      </c>
      <c r="G85" s="396">
        <v>77600</v>
      </c>
      <c r="H85" s="396">
        <v>73470</v>
      </c>
      <c r="I85" s="396">
        <v>75500</v>
      </c>
      <c r="J85" s="396">
        <v>76000</v>
      </c>
      <c r="K85" s="397">
        <v>76000</v>
      </c>
      <c r="L85" s="16"/>
      <c r="M85" s="32"/>
      <c r="N85" s="16"/>
      <c r="O85" s="16"/>
      <c r="Q85" s="4"/>
      <c r="R85" s="16"/>
      <c r="S85" s="16"/>
      <c r="T85" s="16"/>
      <c r="U85" s="16"/>
      <c r="X85" s="2"/>
      <c r="Y85" s="2"/>
      <c r="Z85" s="2"/>
      <c r="AA85" s="2"/>
      <c r="AB85" s="2"/>
    </row>
    <row r="86" spans="1:28" ht="12.75">
      <c r="A86" s="398"/>
      <c r="B86" s="392" t="s">
        <v>209</v>
      </c>
      <c r="C86" s="392">
        <v>620</v>
      </c>
      <c r="D86" s="399" t="s">
        <v>134</v>
      </c>
      <c r="E86" s="394">
        <v>15283.46</v>
      </c>
      <c r="F86" s="395">
        <v>18209.77</v>
      </c>
      <c r="G86" s="396">
        <v>29450</v>
      </c>
      <c r="H86" s="396">
        <v>28120</v>
      </c>
      <c r="I86" s="396">
        <v>28900</v>
      </c>
      <c r="J86" s="396">
        <v>28900</v>
      </c>
      <c r="K86" s="397">
        <v>28900</v>
      </c>
      <c r="L86" s="16"/>
      <c r="M86" s="32"/>
      <c r="N86" s="16"/>
      <c r="O86" s="16"/>
      <c r="Q86" s="4"/>
      <c r="R86" s="16"/>
      <c r="S86" s="16"/>
      <c r="T86" s="16"/>
      <c r="U86" s="16"/>
      <c r="X86" s="2"/>
      <c r="Y86" s="2"/>
      <c r="Z86" s="2"/>
      <c r="AA86" s="2"/>
      <c r="AB86" s="2"/>
    </row>
    <row r="87" spans="1:28" ht="12.75">
      <c r="A87" s="398"/>
      <c r="B87" s="392" t="s">
        <v>209</v>
      </c>
      <c r="C87" s="392">
        <v>630</v>
      </c>
      <c r="D87" s="399" t="s">
        <v>140</v>
      </c>
      <c r="E87" s="394">
        <v>8467.79</v>
      </c>
      <c r="F87" s="395">
        <v>9362.98</v>
      </c>
      <c r="G87" s="396">
        <v>13985</v>
      </c>
      <c r="H87" s="396">
        <v>15045</v>
      </c>
      <c r="I87" s="396">
        <v>14100</v>
      </c>
      <c r="J87" s="396">
        <v>14100</v>
      </c>
      <c r="K87" s="397">
        <v>14100</v>
      </c>
      <c r="L87" s="16"/>
      <c r="M87" s="32"/>
      <c r="N87" s="16"/>
      <c r="O87" s="16"/>
      <c r="Q87" s="4"/>
      <c r="R87" s="16"/>
      <c r="S87" s="16"/>
      <c r="T87" s="16"/>
      <c r="U87" s="16"/>
      <c r="X87" s="2"/>
      <c r="Y87" s="2"/>
      <c r="Z87" s="2"/>
      <c r="AA87" s="2"/>
      <c r="AB87" s="2"/>
    </row>
    <row r="88" spans="1:28" ht="12.75">
      <c r="A88" s="398"/>
      <c r="B88" s="404"/>
      <c r="C88" s="405"/>
      <c r="D88" s="406" t="s">
        <v>17</v>
      </c>
      <c r="E88" s="394">
        <f aca="true" t="shared" si="22" ref="E88:K88">SUM(E85:E87)</f>
        <v>65040.43</v>
      </c>
      <c r="F88" s="395">
        <f t="shared" si="22"/>
        <v>75081.25</v>
      </c>
      <c r="G88" s="396">
        <f t="shared" si="22"/>
        <v>121035</v>
      </c>
      <c r="H88" s="396">
        <f t="shared" si="22"/>
        <v>116635</v>
      </c>
      <c r="I88" s="396">
        <f t="shared" si="22"/>
        <v>118500</v>
      </c>
      <c r="J88" s="396">
        <f t="shared" si="22"/>
        <v>119000</v>
      </c>
      <c r="K88" s="397">
        <f t="shared" si="22"/>
        <v>119000</v>
      </c>
      <c r="L88" s="16"/>
      <c r="M88" s="32"/>
      <c r="N88" s="16"/>
      <c r="O88" s="16"/>
      <c r="Q88" s="4"/>
      <c r="R88" s="16"/>
      <c r="S88" s="16"/>
      <c r="T88" s="16"/>
      <c r="U88" s="16"/>
      <c r="X88" s="2"/>
      <c r="Y88" s="2"/>
      <c r="Z88" s="2"/>
      <c r="AA88" s="2"/>
      <c r="AB88" s="2"/>
    </row>
    <row r="89" spans="1:28" ht="12.75">
      <c r="A89" s="391" t="s">
        <v>210</v>
      </c>
      <c r="B89" s="392"/>
      <c r="C89" s="392"/>
      <c r="D89" s="431" t="s">
        <v>211</v>
      </c>
      <c r="E89" s="394"/>
      <c r="F89" s="395"/>
      <c r="G89" s="396"/>
      <c r="H89" s="396"/>
      <c r="I89" s="396"/>
      <c r="J89" s="396"/>
      <c r="K89" s="397"/>
      <c r="L89" s="16"/>
      <c r="M89" s="32"/>
      <c r="N89" s="16"/>
      <c r="O89" s="16"/>
      <c r="Q89" s="4"/>
      <c r="R89" s="16"/>
      <c r="S89" s="16"/>
      <c r="T89" s="16"/>
      <c r="U89" s="16"/>
      <c r="X89" s="2"/>
      <c r="Y89" s="2"/>
      <c r="Z89" s="2"/>
      <c r="AA89" s="2"/>
      <c r="AB89" s="2"/>
    </row>
    <row r="90" spans="1:28" ht="12.75">
      <c r="A90" s="398"/>
      <c r="B90" s="392" t="s">
        <v>130</v>
      </c>
      <c r="C90" s="392">
        <v>610</v>
      </c>
      <c r="D90" s="432" t="s">
        <v>212</v>
      </c>
      <c r="E90" s="394">
        <v>540</v>
      </c>
      <c r="F90" s="395">
        <v>520</v>
      </c>
      <c r="G90" s="396">
        <v>540</v>
      </c>
      <c r="H90" s="396">
        <v>540</v>
      </c>
      <c r="I90" s="396">
        <v>540</v>
      </c>
      <c r="J90" s="396">
        <v>540</v>
      </c>
      <c r="K90" s="397">
        <v>540</v>
      </c>
      <c r="L90" s="16"/>
      <c r="M90" s="32"/>
      <c r="N90" s="16"/>
      <c r="O90" s="16"/>
      <c r="Q90" s="4"/>
      <c r="R90" s="16"/>
      <c r="S90" s="16"/>
      <c r="T90" s="16"/>
      <c r="U90" s="16"/>
      <c r="X90" s="2"/>
      <c r="Y90" s="2"/>
      <c r="Z90" s="2"/>
      <c r="AA90" s="2"/>
      <c r="AB90" s="2"/>
    </row>
    <row r="91" spans="1:28" ht="12.75">
      <c r="A91" s="398"/>
      <c r="B91" s="392" t="s">
        <v>130</v>
      </c>
      <c r="C91" s="392">
        <v>620</v>
      </c>
      <c r="D91" s="432" t="s">
        <v>134</v>
      </c>
      <c r="E91" s="394">
        <v>176.91</v>
      </c>
      <c r="F91" s="395">
        <v>178.2</v>
      </c>
      <c r="G91" s="396">
        <v>180</v>
      </c>
      <c r="H91" s="396">
        <v>180</v>
      </c>
      <c r="I91" s="396">
        <v>180</v>
      </c>
      <c r="J91" s="396">
        <v>180</v>
      </c>
      <c r="K91" s="397">
        <v>180</v>
      </c>
      <c r="L91" s="16"/>
      <c r="M91" s="32"/>
      <c r="N91" s="16"/>
      <c r="O91" s="16"/>
      <c r="Q91" s="4"/>
      <c r="R91" s="16"/>
      <c r="S91" s="16"/>
      <c r="T91" s="16"/>
      <c r="U91" s="16"/>
      <c r="X91" s="2"/>
      <c r="Y91" s="2"/>
      <c r="Z91" s="2"/>
      <c r="AA91" s="2"/>
      <c r="AB91" s="2"/>
    </row>
    <row r="92" spans="1:28" ht="12.75">
      <c r="A92" s="433"/>
      <c r="B92" s="405"/>
      <c r="C92" s="405"/>
      <c r="D92" s="434" t="s">
        <v>17</v>
      </c>
      <c r="E92" s="394">
        <f aca="true" t="shared" si="23" ref="E92:K92">SUM(E90:E91)</f>
        <v>716.91</v>
      </c>
      <c r="F92" s="395">
        <f>SUM(F90:F91)</f>
        <v>698.2</v>
      </c>
      <c r="G92" s="396">
        <f t="shared" si="23"/>
        <v>720</v>
      </c>
      <c r="H92" s="396">
        <f t="shared" si="23"/>
        <v>720</v>
      </c>
      <c r="I92" s="396">
        <f t="shared" si="23"/>
        <v>720</v>
      </c>
      <c r="J92" s="396">
        <f t="shared" si="23"/>
        <v>720</v>
      </c>
      <c r="K92" s="397">
        <f t="shared" si="23"/>
        <v>720</v>
      </c>
      <c r="L92" s="16"/>
      <c r="M92" s="32"/>
      <c r="N92" s="16"/>
      <c r="O92" s="16"/>
      <c r="Q92" s="4"/>
      <c r="R92" s="16"/>
      <c r="S92" s="16"/>
      <c r="T92" s="16"/>
      <c r="U92" s="16"/>
      <c r="X92" s="2"/>
      <c r="Y92" s="2"/>
      <c r="Z92" s="2"/>
      <c r="AA92" s="2"/>
      <c r="AB92" s="2"/>
    </row>
    <row r="93" spans="1:28" ht="12.75">
      <c r="A93" s="391" t="s">
        <v>213</v>
      </c>
      <c r="B93" s="392"/>
      <c r="C93" s="392"/>
      <c r="D93" s="413" t="s">
        <v>214</v>
      </c>
      <c r="E93" s="394"/>
      <c r="F93" s="395"/>
      <c r="G93" s="396"/>
      <c r="H93" s="396"/>
      <c r="I93" s="396"/>
      <c r="J93" s="396"/>
      <c r="K93" s="397"/>
      <c r="L93" s="16"/>
      <c r="M93" s="32"/>
      <c r="N93" s="16"/>
      <c r="O93" s="16"/>
      <c r="Q93" s="4"/>
      <c r="R93" s="16"/>
      <c r="S93" s="16"/>
      <c r="T93" s="16"/>
      <c r="U93" s="16"/>
      <c r="X93" s="2"/>
      <c r="Y93" s="2"/>
      <c r="Z93" s="2"/>
      <c r="AA93" s="2"/>
      <c r="AB93" s="2"/>
    </row>
    <row r="94" spans="1:28" ht="12.75">
      <c r="A94" s="398"/>
      <c r="B94" s="392" t="s">
        <v>161</v>
      </c>
      <c r="C94" s="392">
        <v>630</v>
      </c>
      <c r="D94" s="399" t="s">
        <v>140</v>
      </c>
      <c r="E94" s="394">
        <v>28631.52</v>
      </c>
      <c r="F94" s="395">
        <v>31137.46</v>
      </c>
      <c r="G94" s="396">
        <v>34000</v>
      </c>
      <c r="H94" s="396">
        <v>34000</v>
      </c>
      <c r="I94" s="396">
        <v>35000</v>
      </c>
      <c r="J94" s="396">
        <v>36300</v>
      </c>
      <c r="K94" s="397">
        <v>36300</v>
      </c>
      <c r="L94" s="16"/>
      <c r="M94" s="32"/>
      <c r="N94" s="16"/>
      <c r="O94" s="16"/>
      <c r="Q94" s="4"/>
      <c r="R94" s="16"/>
      <c r="S94" s="16"/>
      <c r="T94" s="16"/>
      <c r="U94" s="16"/>
      <c r="X94" s="2"/>
      <c r="Y94" s="2"/>
      <c r="Z94" s="2"/>
      <c r="AA94" s="2"/>
      <c r="AB94" s="2"/>
    </row>
    <row r="95" spans="1:28" ht="12.75">
      <c r="A95" s="433"/>
      <c r="B95" s="405"/>
      <c r="C95" s="405"/>
      <c r="D95" s="434" t="s">
        <v>17</v>
      </c>
      <c r="E95" s="394">
        <f aca="true" t="shared" si="24" ref="E95:K95">SUM(E94:E94)</f>
        <v>28631.52</v>
      </c>
      <c r="F95" s="395">
        <f>SUM(F94)</f>
        <v>31137.46</v>
      </c>
      <c r="G95" s="396">
        <f t="shared" si="24"/>
        <v>34000</v>
      </c>
      <c r="H95" s="396">
        <f t="shared" si="24"/>
        <v>34000</v>
      </c>
      <c r="I95" s="396">
        <f t="shared" si="24"/>
        <v>35000</v>
      </c>
      <c r="J95" s="396">
        <f t="shared" si="24"/>
        <v>36300</v>
      </c>
      <c r="K95" s="397">
        <f t="shared" si="24"/>
        <v>36300</v>
      </c>
      <c r="L95" s="16"/>
      <c r="M95" s="32"/>
      <c r="N95" s="16"/>
      <c r="O95" s="16"/>
      <c r="Q95" s="4"/>
      <c r="R95" s="16"/>
      <c r="S95" s="16"/>
      <c r="T95" s="16"/>
      <c r="U95" s="16"/>
      <c r="X95" s="2"/>
      <c r="Y95" s="2"/>
      <c r="Z95" s="2"/>
      <c r="AA95" s="2"/>
      <c r="AB95" s="2"/>
    </row>
    <row r="96" spans="1:28" ht="12.75">
      <c r="A96" s="415" t="s">
        <v>215</v>
      </c>
      <c r="B96" s="416"/>
      <c r="C96" s="416"/>
      <c r="D96" s="417" t="s">
        <v>216</v>
      </c>
      <c r="E96" s="435">
        <f>E103+E106+E118</f>
        <v>247800.8</v>
      </c>
      <c r="F96" s="436">
        <f>F103+F106+F118+F112</f>
        <v>265549.16000000003</v>
      </c>
      <c r="G96" s="437">
        <f>G103+G106+G118+G112</f>
        <v>321945</v>
      </c>
      <c r="H96" s="437">
        <f>H103+H106+H118+H112</f>
        <v>313889</v>
      </c>
      <c r="I96" s="438">
        <f>I103+I106+I112+I118</f>
        <v>254955</v>
      </c>
      <c r="J96" s="438">
        <f>J103+J106+J112+J118</f>
        <v>233030</v>
      </c>
      <c r="K96" s="439">
        <f>K103+K106+K112+K118</f>
        <v>233930</v>
      </c>
      <c r="M96" s="39"/>
      <c r="S96" s="27"/>
      <c r="T96" s="27"/>
      <c r="U96" s="27"/>
      <c r="X96" s="2"/>
      <c r="Y96" s="2"/>
      <c r="Z96" s="2"/>
      <c r="AA96" s="2"/>
      <c r="AB96" s="2"/>
    </row>
    <row r="97" spans="1:28" ht="12.75">
      <c r="A97" s="391" t="s">
        <v>217</v>
      </c>
      <c r="B97" s="392"/>
      <c r="C97" s="392"/>
      <c r="D97" s="413" t="s">
        <v>218</v>
      </c>
      <c r="E97" s="394"/>
      <c r="F97" s="395"/>
      <c r="G97" s="396"/>
      <c r="H97" s="396"/>
      <c r="I97" s="396"/>
      <c r="J97" s="396"/>
      <c r="K97" s="397"/>
      <c r="M97" s="32"/>
      <c r="S97" s="16"/>
      <c r="T97" s="16"/>
      <c r="U97" s="16"/>
      <c r="X97" s="2"/>
      <c r="Y97" s="2"/>
      <c r="Z97" s="2"/>
      <c r="AA97" s="2"/>
      <c r="AB97" s="2"/>
    </row>
    <row r="98" spans="1:28" ht="12.75">
      <c r="A98" s="398"/>
      <c r="B98" s="392" t="s">
        <v>219</v>
      </c>
      <c r="C98" s="392">
        <v>610</v>
      </c>
      <c r="D98" s="399" t="s">
        <v>139</v>
      </c>
      <c r="E98" s="411">
        <v>127399.58</v>
      </c>
      <c r="F98" s="412">
        <v>125126.64</v>
      </c>
      <c r="G98" s="409">
        <v>126200</v>
      </c>
      <c r="H98" s="409">
        <v>122070</v>
      </c>
      <c r="I98" s="409">
        <v>108000</v>
      </c>
      <c r="J98" s="409">
        <v>110000</v>
      </c>
      <c r="K98" s="410">
        <v>110000</v>
      </c>
      <c r="N98" s="8"/>
      <c r="O98" s="8"/>
      <c r="P98" s="8"/>
      <c r="Q98" s="8"/>
      <c r="S98" s="8"/>
      <c r="T98" s="15"/>
      <c r="U98" s="15"/>
      <c r="X98" s="2"/>
      <c r="Y98" s="2"/>
      <c r="Z98" s="2"/>
      <c r="AA98" s="2"/>
      <c r="AB98" s="2"/>
    </row>
    <row r="99" spans="1:28" ht="12.75">
      <c r="A99" s="398"/>
      <c r="B99" s="392" t="s">
        <v>219</v>
      </c>
      <c r="C99" s="392">
        <v>620</v>
      </c>
      <c r="D99" s="399" t="s">
        <v>134</v>
      </c>
      <c r="E99" s="411">
        <v>46863.05</v>
      </c>
      <c r="F99" s="412">
        <v>45377.99</v>
      </c>
      <c r="G99" s="409">
        <v>46800</v>
      </c>
      <c r="H99" s="409">
        <v>45700</v>
      </c>
      <c r="I99" s="409">
        <v>40000</v>
      </c>
      <c r="J99" s="409">
        <v>41700</v>
      </c>
      <c r="K99" s="410">
        <v>41700</v>
      </c>
      <c r="N99" s="8"/>
      <c r="O99" s="8"/>
      <c r="P99" s="8"/>
      <c r="Q99" s="8"/>
      <c r="S99" s="8"/>
      <c r="T99" s="15"/>
      <c r="U99" s="15"/>
      <c r="X99" s="2"/>
      <c r="Y99" s="2"/>
      <c r="Z99" s="2"/>
      <c r="AA99" s="2"/>
      <c r="AB99" s="2"/>
    </row>
    <row r="100" spans="1:28" ht="12.75">
      <c r="A100" s="398"/>
      <c r="B100" s="392" t="s">
        <v>219</v>
      </c>
      <c r="C100" s="392">
        <v>630</v>
      </c>
      <c r="D100" s="399" t="s">
        <v>140</v>
      </c>
      <c r="E100" s="411">
        <v>30557.48</v>
      </c>
      <c r="F100" s="412">
        <v>30255.56</v>
      </c>
      <c r="G100" s="409">
        <v>28350</v>
      </c>
      <c r="H100" s="409">
        <v>30444</v>
      </c>
      <c r="I100" s="409">
        <v>29765</v>
      </c>
      <c r="J100" s="409">
        <v>29975</v>
      </c>
      <c r="K100" s="410">
        <v>30875</v>
      </c>
      <c r="N100" s="8"/>
      <c r="O100" s="8"/>
      <c r="P100" s="8"/>
      <c r="Q100" s="8"/>
      <c r="S100" s="8"/>
      <c r="T100" s="15"/>
      <c r="U100" s="15"/>
      <c r="X100" s="2"/>
      <c r="Y100" s="2"/>
      <c r="Z100" s="2"/>
      <c r="AA100" s="2"/>
      <c r="AB100" s="2"/>
    </row>
    <row r="101" spans="1:28" ht="12.75">
      <c r="A101" s="398"/>
      <c r="B101" s="392" t="s">
        <v>219</v>
      </c>
      <c r="C101" s="392">
        <v>640</v>
      </c>
      <c r="D101" s="399" t="s">
        <v>151</v>
      </c>
      <c r="E101" s="394">
        <v>66</v>
      </c>
      <c r="F101" s="395">
        <v>66</v>
      </c>
      <c r="G101" s="396">
        <v>70</v>
      </c>
      <c r="H101" s="396">
        <v>70</v>
      </c>
      <c r="I101" s="396">
        <v>70</v>
      </c>
      <c r="J101" s="396">
        <v>70</v>
      </c>
      <c r="K101" s="397">
        <v>70</v>
      </c>
      <c r="L101" s="16"/>
      <c r="M101" s="32"/>
      <c r="N101" s="16"/>
      <c r="O101" s="16"/>
      <c r="P101" s="16"/>
      <c r="R101" s="4"/>
      <c r="S101" s="16"/>
      <c r="T101" s="16"/>
      <c r="U101" s="16"/>
      <c r="X101" s="2"/>
      <c r="Y101" s="2"/>
      <c r="Z101" s="2"/>
      <c r="AA101" s="2"/>
      <c r="AB101" s="2"/>
    </row>
    <row r="102" spans="1:28" ht="12.75">
      <c r="A102" s="398"/>
      <c r="B102" s="392" t="s">
        <v>219</v>
      </c>
      <c r="C102" s="392">
        <v>640</v>
      </c>
      <c r="D102" s="399" t="s">
        <v>220</v>
      </c>
      <c r="E102" s="394">
        <v>353.21</v>
      </c>
      <c r="F102" s="395">
        <v>1228.15</v>
      </c>
      <c r="G102" s="396"/>
      <c r="H102" s="396">
        <v>4830</v>
      </c>
      <c r="I102" s="396"/>
      <c r="J102" s="396"/>
      <c r="K102" s="397"/>
      <c r="L102" s="16"/>
      <c r="M102" s="32"/>
      <c r="N102" s="16"/>
      <c r="O102" s="16"/>
      <c r="Q102" s="4"/>
      <c r="R102" s="16"/>
      <c r="S102" s="16"/>
      <c r="T102" s="16"/>
      <c r="U102" s="16"/>
      <c r="X102" s="2"/>
      <c r="Y102" s="2"/>
      <c r="Z102" s="2"/>
      <c r="AA102" s="2"/>
      <c r="AB102" s="2"/>
    </row>
    <row r="103" spans="1:28" ht="12.75">
      <c r="A103" s="433"/>
      <c r="B103" s="405"/>
      <c r="C103" s="405"/>
      <c r="D103" s="434" t="s">
        <v>17</v>
      </c>
      <c r="E103" s="394">
        <f aca="true" t="shared" si="25" ref="E103:K103">SUM(E98:E102)</f>
        <v>205239.32</v>
      </c>
      <c r="F103" s="395">
        <f>SUM(F98:F102)</f>
        <v>202054.34</v>
      </c>
      <c r="G103" s="396">
        <f t="shared" si="25"/>
        <v>201420</v>
      </c>
      <c r="H103" s="396">
        <f t="shared" si="25"/>
        <v>203114</v>
      </c>
      <c r="I103" s="396">
        <f t="shared" si="25"/>
        <v>177835</v>
      </c>
      <c r="J103" s="396">
        <f t="shared" si="25"/>
        <v>181745</v>
      </c>
      <c r="K103" s="397">
        <f t="shared" si="25"/>
        <v>182645</v>
      </c>
      <c r="L103" s="16"/>
      <c r="M103" s="32"/>
      <c r="N103" s="16"/>
      <c r="O103" s="16"/>
      <c r="Q103" s="4"/>
      <c r="R103" s="16"/>
      <c r="S103" s="16"/>
      <c r="T103" s="16"/>
      <c r="U103" s="16"/>
      <c r="X103" s="2"/>
      <c r="Y103" s="2"/>
      <c r="Z103" s="2"/>
      <c r="AA103" s="2"/>
      <c r="AB103" s="2"/>
    </row>
    <row r="104" spans="1:28" ht="12.75">
      <c r="A104" s="391" t="s">
        <v>221</v>
      </c>
      <c r="B104" s="392"/>
      <c r="C104" s="392"/>
      <c r="D104" s="413" t="s">
        <v>222</v>
      </c>
      <c r="E104" s="394"/>
      <c r="F104" s="395"/>
      <c r="G104" s="396"/>
      <c r="H104" s="396"/>
      <c r="I104" s="396"/>
      <c r="J104" s="396"/>
      <c r="K104" s="397"/>
      <c r="L104" s="16"/>
      <c r="M104" s="32"/>
      <c r="N104" s="16"/>
      <c r="O104" s="16"/>
      <c r="Q104" s="4"/>
      <c r="R104" s="16"/>
      <c r="S104" s="16"/>
      <c r="T104" s="16"/>
      <c r="U104" s="16"/>
      <c r="X104" s="2"/>
      <c r="Y104" s="2"/>
      <c r="Z104" s="2"/>
      <c r="AA104" s="2"/>
      <c r="AB104" s="2"/>
    </row>
    <row r="105" spans="1:28" ht="12.75">
      <c r="A105" s="391"/>
      <c r="B105" s="392" t="s">
        <v>223</v>
      </c>
      <c r="C105" s="392">
        <v>630</v>
      </c>
      <c r="D105" s="432" t="s">
        <v>140</v>
      </c>
      <c r="E105" s="394">
        <v>18914.74</v>
      </c>
      <c r="F105" s="395">
        <v>18447.51</v>
      </c>
      <c r="G105" s="396">
        <v>21900</v>
      </c>
      <c r="H105" s="396">
        <v>24900</v>
      </c>
      <c r="I105" s="396">
        <v>21600</v>
      </c>
      <c r="J105" s="396">
        <v>21900</v>
      </c>
      <c r="K105" s="397">
        <v>21900</v>
      </c>
      <c r="L105" s="16"/>
      <c r="M105" s="32"/>
      <c r="N105" s="16"/>
      <c r="O105" s="16"/>
      <c r="Q105" s="4"/>
      <c r="R105" s="16"/>
      <c r="S105" s="16"/>
      <c r="T105" s="16"/>
      <c r="U105" s="16"/>
      <c r="X105" s="2"/>
      <c r="Y105" s="2"/>
      <c r="Z105" s="2"/>
      <c r="AA105" s="2"/>
      <c r="AB105" s="2"/>
    </row>
    <row r="106" spans="1:28" ht="12.75">
      <c r="A106" s="433"/>
      <c r="B106" s="405"/>
      <c r="C106" s="405"/>
      <c r="D106" s="434" t="s">
        <v>17</v>
      </c>
      <c r="E106" s="394">
        <f aca="true" t="shared" si="26" ref="E106:K106">SUM(E105:E105)</f>
        <v>18914.74</v>
      </c>
      <c r="F106" s="395">
        <f>SUM(F105:F105)</f>
        <v>18447.51</v>
      </c>
      <c r="G106" s="396">
        <f t="shared" si="26"/>
        <v>21900</v>
      </c>
      <c r="H106" s="396">
        <f t="shared" si="26"/>
        <v>24900</v>
      </c>
      <c r="I106" s="396">
        <f t="shared" si="26"/>
        <v>21600</v>
      </c>
      <c r="J106" s="396">
        <f t="shared" si="26"/>
        <v>21900</v>
      </c>
      <c r="K106" s="397">
        <f t="shared" si="26"/>
        <v>21900</v>
      </c>
      <c r="L106" s="16"/>
      <c r="M106" s="32"/>
      <c r="N106" s="16"/>
      <c r="O106" s="16"/>
      <c r="Q106" s="4"/>
      <c r="R106" s="16"/>
      <c r="S106" s="16"/>
      <c r="T106" s="16"/>
      <c r="U106" s="16"/>
      <c r="X106" s="2"/>
      <c r="Y106" s="2"/>
      <c r="Z106" s="2"/>
      <c r="AA106" s="2"/>
      <c r="AB106" s="2"/>
    </row>
    <row r="107" spans="1:28" ht="12.75">
      <c r="A107" s="391" t="s">
        <v>224</v>
      </c>
      <c r="B107" s="440"/>
      <c r="C107" s="392"/>
      <c r="D107" s="393" t="s">
        <v>225</v>
      </c>
      <c r="E107" s="394"/>
      <c r="F107" s="395"/>
      <c r="G107" s="396"/>
      <c r="H107" s="396"/>
      <c r="I107" s="396"/>
      <c r="J107" s="396"/>
      <c r="K107" s="397"/>
      <c r="L107" s="16"/>
      <c r="M107" s="32"/>
      <c r="N107" s="16"/>
      <c r="O107" s="16"/>
      <c r="Q107" s="4"/>
      <c r="R107" s="16"/>
      <c r="S107" s="16"/>
      <c r="T107" s="16"/>
      <c r="U107" s="16"/>
      <c r="X107" s="2"/>
      <c r="Y107" s="2"/>
      <c r="Z107" s="2"/>
      <c r="AA107" s="2"/>
      <c r="AB107" s="2"/>
    </row>
    <row r="108" spans="1:28" ht="12.75">
      <c r="A108" s="398"/>
      <c r="B108" s="440" t="s">
        <v>219</v>
      </c>
      <c r="C108" s="392">
        <v>610</v>
      </c>
      <c r="D108" s="399" t="s">
        <v>139</v>
      </c>
      <c r="E108" s="394"/>
      <c r="F108" s="395">
        <v>9817.49</v>
      </c>
      <c r="G108" s="396">
        <v>28500</v>
      </c>
      <c r="H108" s="396">
        <v>28500</v>
      </c>
      <c r="I108" s="396">
        <v>12500</v>
      </c>
      <c r="J108" s="396"/>
      <c r="K108" s="397"/>
      <c r="L108" s="16"/>
      <c r="M108" s="32"/>
      <c r="N108" s="16"/>
      <c r="O108" s="16"/>
      <c r="Q108" s="4"/>
      <c r="R108" s="16"/>
      <c r="S108" s="16"/>
      <c r="T108" s="16"/>
      <c r="U108" s="16"/>
      <c r="X108" s="2"/>
      <c r="Y108" s="2"/>
      <c r="Z108" s="2"/>
      <c r="AA108" s="2"/>
      <c r="AB108" s="2"/>
    </row>
    <row r="109" spans="1:28" ht="12.75">
      <c r="A109" s="398"/>
      <c r="B109" s="440" t="s">
        <v>219</v>
      </c>
      <c r="C109" s="392">
        <v>620</v>
      </c>
      <c r="D109" s="399" t="s">
        <v>134</v>
      </c>
      <c r="E109" s="394"/>
      <c r="F109" s="395">
        <v>3221.68</v>
      </c>
      <c r="G109" s="396">
        <v>10000</v>
      </c>
      <c r="H109" s="396">
        <v>10000</v>
      </c>
      <c r="I109" s="396">
        <v>4400</v>
      </c>
      <c r="J109" s="396"/>
      <c r="K109" s="397"/>
      <c r="L109" s="16"/>
      <c r="M109" s="32"/>
      <c r="N109" s="16"/>
      <c r="O109" s="16"/>
      <c r="Q109" s="4"/>
      <c r="R109" s="16"/>
      <c r="S109" s="16"/>
      <c r="T109" s="16"/>
      <c r="U109" s="16"/>
      <c r="X109" s="2"/>
      <c r="Y109" s="2"/>
      <c r="Z109" s="2"/>
      <c r="AA109" s="2"/>
      <c r="AB109" s="2"/>
    </row>
    <row r="110" spans="1:28" ht="12.75">
      <c r="A110" s="398"/>
      <c r="B110" s="440" t="s">
        <v>219</v>
      </c>
      <c r="C110" s="392">
        <v>630</v>
      </c>
      <c r="D110" s="399" t="s">
        <v>140</v>
      </c>
      <c r="E110" s="394"/>
      <c r="F110" s="395">
        <v>4098.07</v>
      </c>
      <c r="G110" s="396">
        <v>17505</v>
      </c>
      <c r="H110" s="396">
        <v>17505</v>
      </c>
      <c r="I110" s="396">
        <v>9235</v>
      </c>
      <c r="J110" s="396"/>
      <c r="K110" s="397"/>
      <c r="L110" s="16"/>
      <c r="M110" s="32"/>
      <c r="N110" s="16"/>
      <c r="O110" s="16"/>
      <c r="Q110" s="4"/>
      <c r="R110" s="16"/>
      <c r="S110" s="16"/>
      <c r="T110" s="16"/>
      <c r="U110" s="16"/>
      <c r="X110" s="2"/>
      <c r="Y110" s="2"/>
      <c r="Z110" s="2"/>
      <c r="AA110" s="2"/>
      <c r="AB110" s="2"/>
    </row>
    <row r="111" spans="1:28" ht="12.75">
      <c r="A111" s="398"/>
      <c r="B111" s="440" t="s">
        <v>219</v>
      </c>
      <c r="C111" s="392">
        <v>640</v>
      </c>
      <c r="D111" s="399" t="s">
        <v>192</v>
      </c>
      <c r="E111" s="394"/>
      <c r="F111" s="395">
        <v>84.06</v>
      </c>
      <c r="G111" s="409"/>
      <c r="H111" s="409">
        <v>200</v>
      </c>
      <c r="I111" s="396"/>
      <c r="J111" s="396"/>
      <c r="K111" s="397"/>
      <c r="L111" s="16"/>
      <c r="M111" s="32"/>
      <c r="N111" s="16"/>
      <c r="O111" s="16"/>
      <c r="Q111" s="4"/>
      <c r="R111" s="16"/>
      <c r="S111" s="16"/>
      <c r="T111" s="16"/>
      <c r="U111" s="16"/>
      <c r="X111" s="2"/>
      <c r="Y111" s="2"/>
      <c r="Z111" s="2"/>
      <c r="AA111" s="2"/>
      <c r="AB111" s="2"/>
    </row>
    <row r="112" spans="1:28" ht="12.75">
      <c r="A112" s="433"/>
      <c r="B112" s="441"/>
      <c r="C112" s="405"/>
      <c r="D112" s="434" t="s">
        <v>17</v>
      </c>
      <c r="E112" s="394"/>
      <c r="F112" s="395">
        <f>SUM(F108:F111)</f>
        <v>17221.3</v>
      </c>
      <c r="G112" s="409">
        <f>SUM(G108:G111)</f>
        <v>56005</v>
      </c>
      <c r="H112" s="409">
        <f>SUM(H108:H111)</f>
        <v>56205</v>
      </c>
      <c r="I112" s="396">
        <f>SUM(I108:I110)</f>
        <v>26135</v>
      </c>
      <c r="J112" s="396">
        <f>SUM(J108:J110)</f>
        <v>0</v>
      </c>
      <c r="K112" s="397">
        <f>SUM(K108:K110)</f>
        <v>0</v>
      </c>
      <c r="L112" s="16"/>
      <c r="M112" s="32"/>
      <c r="N112" s="16"/>
      <c r="O112" s="16"/>
      <c r="Q112" s="4"/>
      <c r="R112" s="16"/>
      <c r="S112" s="16"/>
      <c r="T112" s="16"/>
      <c r="U112" s="16"/>
      <c r="X112" s="2"/>
      <c r="Y112" s="2"/>
      <c r="Z112" s="2"/>
      <c r="AA112" s="2"/>
      <c r="AB112" s="2"/>
    </row>
    <row r="113" spans="1:28" ht="12.75">
      <c r="A113" s="391" t="s">
        <v>226</v>
      </c>
      <c r="B113" s="427"/>
      <c r="C113" s="427"/>
      <c r="D113" s="393" t="s">
        <v>227</v>
      </c>
      <c r="E113" s="394"/>
      <c r="F113" s="395"/>
      <c r="G113" s="409"/>
      <c r="H113" s="409"/>
      <c r="I113" s="396"/>
      <c r="J113" s="396"/>
      <c r="K113" s="397"/>
      <c r="L113" s="16"/>
      <c r="M113" s="32"/>
      <c r="N113" s="16"/>
      <c r="O113" s="16"/>
      <c r="Q113" s="4"/>
      <c r="R113" s="16"/>
      <c r="S113" s="16"/>
      <c r="T113" s="16"/>
      <c r="U113" s="16"/>
      <c r="X113" s="2"/>
      <c r="Y113" s="2"/>
      <c r="Z113" s="2"/>
      <c r="AA113" s="2"/>
      <c r="AB113" s="2"/>
    </row>
    <row r="114" spans="1:28" ht="12.75">
      <c r="A114" s="398"/>
      <c r="B114" s="392" t="s">
        <v>219</v>
      </c>
      <c r="C114" s="392">
        <v>610</v>
      </c>
      <c r="D114" s="399" t="s">
        <v>139</v>
      </c>
      <c r="E114" s="394">
        <v>15403.66</v>
      </c>
      <c r="F114" s="395">
        <v>18951.81</v>
      </c>
      <c r="G114" s="396">
        <v>27500</v>
      </c>
      <c r="H114" s="396">
        <v>18200</v>
      </c>
      <c r="I114" s="396">
        <v>18100</v>
      </c>
      <c r="J114" s="396">
        <v>18100</v>
      </c>
      <c r="K114" s="397">
        <v>18100</v>
      </c>
      <c r="L114" s="16"/>
      <c r="M114" s="32"/>
      <c r="N114" s="16"/>
      <c r="O114" s="16"/>
      <c r="Q114" s="4"/>
      <c r="R114" s="16"/>
      <c r="S114" s="16"/>
      <c r="T114" s="16"/>
      <c r="U114" s="16"/>
      <c r="X114" s="2"/>
      <c r="Y114" s="2"/>
      <c r="Z114" s="2"/>
      <c r="AA114" s="2"/>
      <c r="AB114" s="2"/>
    </row>
    <row r="115" spans="1:28" ht="12.75">
      <c r="A115" s="398"/>
      <c r="B115" s="392" t="s">
        <v>219</v>
      </c>
      <c r="C115" s="392">
        <v>620</v>
      </c>
      <c r="D115" s="399" t="s">
        <v>134</v>
      </c>
      <c r="E115" s="394">
        <v>4828.43</v>
      </c>
      <c r="F115" s="395">
        <v>6024.37</v>
      </c>
      <c r="G115" s="396">
        <v>9750</v>
      </c>
      <c r="H115" s="396">
        <v>6100</v>
      </c>
      <c r="I115" s="396">
        <v>6400</v>
      </c>
      <c r="J115" s="396">
        <v>6400</v>
      </c>
      <c r="K115" s="397">
        <v>6400</v>
      </c>
      <c r="L115" s="16"/>
      <c r="M115" s="32"/>
      <c r="N115" s="16"/>
      <c r="O115" s="16"/>
      <c r="Q115" s="4"/>
      <c r="R115" s="16"/>
      <c r="S115" s="16"/>
      <c r="T115" s="16"/>
      <c r="U115" s="16"/>
      <c r="X115" s="2"/>
      <c r="Y115" s="2"/>
      <c r="Z115" s="2"/>
      <c r="AA115" s="2"/>
      <c r="AB115" s="2"/>
    </row>
    <row r="116" spans="1:28" ht="12.75">
      <c r="A116" s="398"/>
      <c r="B116" s="392" t="s">
        <v>219</v>
      </c>
      <c r="C116" s="392">
        <v>630</v>
      </c>
      <c r="D116" s="399" t="s">
        <v>228</v>
      </c>
      <c r="E116" s="394">
        <v>3318.71</v>
      </c>
      <c r="F116" s="395">
        <v>2713.25</v>
      </c>
      <c r="G116" s="396">
        <v>5370</v>
      </c>
      <c r="H116" s="396">
        <v>5370</v>
      </c>
      <c r="I116" s="396">
        <v>4885</v>
      </c>
      <c r="J116" s="396">
        <v>4885</v>
      </c>
      <c r="K116" s="397">
        <v>4885</v>
      </c>
      <c r="L116" s="16"/>
      <c r="M116" s="32"/>
      <c r="N116" s="16"/>
      <c r="O116" s="16"/>
      <c r="Q116" s="4"/>
      <c r="R116" s="16"/>
      <c r="S116" s="16"/>
      <c r="T116" s="16"/>
      <c r="U116" s="16"/>
      <c r="X116" s="2"/>
      <c r="Y116" s="2"/>
      <c r="Z116" s="2"/>
      <c r="AA116" s="2"/>
      <c r="AB116" s="2"/>
    </row>
    <row r="117" spans="1:28" ht="12.75">
      <c r="A117" s="398"/>
      <c r="B117" s="392" t="s">
        <v>219</v>
      </c>
      <c r="C117" s="392">
        <v>640</v>
      </c>
      <c r="D117" s="399" t="s">
        <v>192</v>
      </c>
      <c r="E117" s="394">
        <v>95.94</v>
      </c>
      <c r="F117" s="395">
        <v>136.58</v>
      </c>
      <c r="G117" s="396"/>
      <c r="H117" s="396"/>
      <c r="I117" s="396"/>
      <c r="J117" s="396"/>
      <c r="K117" s="397"/>
      <c r="L117" s="16"/>
      <c r="M117" s="32"/>
      <c r="N117" s="16"/>
      <c r="O117" s="16"/>
      <c r="Q117" s="4"/>
      <c r="R117" s="16"/>
      <c r="S117" s="16"/>
      <c r="T117" s="16"/>
      <c r="U117" s="16"/>
      <c r="X117" s="2"/>
      <c r="Y117" s="2"/>
      <c r="Z117" s="2"/>
      <c r="AA117" s="2"/>
      <c r="AB117" s="2"/>
    </row>
    <row r="118" spans="1:28" ht="12.75">
      <c r="A118" s="433"/>
      <c r="B118" s="405"/>
      <c r="C118" s="405"/>
      <c r="D118" s="434" t="s">
        <v>17</v>
      </c>
      <c r="E118" s="394">
        <f aca="true" t="shared" si="27" ref="E118:K118">SUM(E114:E117)</f>
        <v>23646.739999999998</v>
      </c>
      <c r="F118" s="395">
        <f>SUM(F114:F117)</f>
        <v>27826.010000000002</v>
      </c>
      <c r="G118" s="396">
        <f t="shared" si="27"/>
        <v>42620</v>
      </c>
      <c r="H118" s="396">
        <f t="shared" si="27"/>
        <v>29670</v>
      </c>
      <c r="I118" s="396">
        <f t="shared" si="27"/>
        <v>29385</v>
      </c>
      <c r="J118" s="396">
        <f t="shared" si="27"/>
        <v>29385</v>
      </c>
      <c r="K118" s="397">
        <f t="shared" si="27"/>
        <v>29385</v>
      </c>
      <c r="L118" s="16"/>
      <c r="M118" s="32"/>
      <c r="N118" s="16"/>
      <c r="O118" s="16"/>
      <c r="Q118" s="4"/>
      <c r="R118" s="16"/>
      <c r="S118" s="16"/>
      <c r="T118" s="16"/>
      <c r="U118" s="16"/>
      <c r="X118" s="2"/>
      <c r="Y118" s="2"/>
      <c r="Z118" s="2"/>
      <c r="AA118" s="2"/>
      <c r="AB118" s="2"/>
    </row>
    <row r="119" spans="1:28" ht="12.75">
      <c r="A119" s="415" t="s">
        <v>229</v>
      </c>
      <c r="B119" s="416"/>
      <c r="C119" s="416"/>
      <c r="D119" s="417" t="s">
        <v>230</v>
      </c>
      <c r="E119" s="435">
        <f aca="true" t="shared" si="28" ref="E119:K119">E125+E131</f>
        <v>202732.45</v>
      </c>
      <c r="F119" s="436">
        <f>F125+F131</f>
        <v>211009.46</v>
      </c>
      <c r="G119" s="437">
        <f t="shared" si="28"/>
        <v>238090</v>
      </c>
      <c r="H119" s="437">
        <f t="shared" si="28"/>
        <v>258292</v>
      </c>
      <c r="I119" s="438">
        <f t="shared" si="28"/>
        <v>280100</v>
      </c>
      <c r="J119" s="438">
        <f t="shared" si="28"/>
        <v>295600</v>
      </c>
      <c r="K119" s="439">
        <f t="shared" si="28"/>
        <v>300600</v>
      </c>
      <c r="L119" s="27"/>
      <c r="M119" s="39"/>
      <c r="N119" s="27"/>
      <c r="O119" s="27"/>
      <c r="Q119" s="6"/>
      <c r="R119" s="27"/>
      <c r="S119" s="27"/>
      <c r="T119" s="27"/>
      <c r="U119" s="27"/>
      <c r="X119" s="2"/>
      <c r="Y119" s="2"/>
      <c r="Z119" s="2"/>
      <c r="AA119" s="2"/>
      <c r="AB119" s="2"/>
    </row>
    <row r="120" spans="1:28" ht="12.75">
      <c r="A120" s="391" t="s">
        <v>231</v>
      </c>
      <c r="B120" s="392"/>
      <c r="C120" s="392"/>
      <c r="D120" s="393" t="s">
        <v>232</v>
      </c>
      <c r="E120" s="394"/>
      <c r="F120" s="395"/>
      <c r="G120" s="409"/>
      <c r="H120" s="409"/>
      <c r="I120" s="396"/>
      <c r="J120" s="396"/>
      <c r="K120" s="397"/>
      <c r="L120" s="16"/>
      <c r="M120" s="32"/>
      <c r="N120" s="16"/>
      <c r="O120" s="16"/>
      <c r="Q120" s="4"/>
      <c r="R120" s="16"/>
      <c r="S120" s="16"/>
      <c r="T120" s="16"/>
      <c r="U120" s="16"/>
      <c r="X120" s="2"/>
      <c r="Y120" s="2"/>
      <c r="Z120" s="2"/>
      <c r="AA120" s="2"/>
      <c r="AB120" s="2"/>
    </row>
    <row r="121" spans="1:28" ht="12.75">
      <c r="A121" s="398"/>
      <c r="B121" s="392" t="s">
        <v>233</v>
      </c>
      <c r="C121" s="392">
        <v>610</v>
      </c>
      <c r="D121" s="399" t="s">
        <v>139</v>
      </c>
      <c r="E121" s="394">
        <v>24106.04</v>
      </c>
      <c r="F121" s="395">
        <v>28725.57</v>
      </c>
      <c r="G121" s="396">
        <v>31200</v>
      </c>
      <c r="H121" s="396">
        <v>31000</v>
      </c>
      <c r="I121" s="396">
        <v>31500</v>
      </c>
      <c r="J121" s="396">
        <v>32000</v>
      </c>
      <c r="K121" s="397">
        <v>32000</v>
      </c>
      <c r="L121" s="16"/>
      <c r="M121" s="32"/>
      <c r="N121" s="16"/>
      <c r="O121" s="16"/>
      <c r="Q121" s="4"/>
      <c r="R121" s="16"/>
      <c r="S121" s="16"/>
      <c r="T121" s="16"/>
      <c r="U121" s="16"/>
      <c r="X121" s="2"/>
      <c r="Y121" s="2"/>
      <c r="Z121" s="2"/>
      <c r="AA121" s="2"/>
      <c r="AB121" s="2"/>
    </row>
    <row r="122" spans="1:28" ht="12.75">
      <c r="A122" s="398"/>
      <c r="B122" s="392" t="s">
        <v>233</v>
      </c>
      <c r="C122" s="392">
        <v>620</v>
      </c>
      <c r="D122" s="399" t="s">
        <v>134</v>
      </c>
      <c r="E122" s="394">
        <v>9226.94</v>
      </c>
      <c r="F122" s="395">
        <v>10965.74</v>
      </c>
      <c r="G122" s="396">
        <v>11840</v>
      </c>
      <c r="H122" s="396">
        <v>11840</v>
      </c>
      <c r="I122" s="396">
        <v>12000</v>
      </c>
      <c r="J122" s="396">
        <v>12000</v>
      </c>
      <c r="K122" s="397">
        <v>12000</v>
      </c>
      <c r="L122" s="16"/>
      <c r="M122" s="32"/>
      <c r="N122" s="16"/>
      <c r="O122" s="16"/>
      <c r="Q122" s="4"/>
      <c r="R122" s="16"/>
      <c r="S122" s="16"/>
      <c r="T122" s="16"/>
      <c r="U122" s="16"/>
      <c r="X122" s="2"/>
      <c r="Y122" s="2"/>
      <c r="Z122" s="2"/>
      <c r="AA122" s="2"/>
      <c r="AB122" s="2"/>
    </row>
    <row r="123" spans="1:28" ht="12.75">
      <c r="A123" s="398"/>
      <c r="B123" s="392" t="s">
        <v>233</v>
      </c>
      <c r="C123" s="392">
        <v>630</v>
      </c>
      <c r="D123" s="399" t="s">
        <v>140</v>
      </c>
      <c r="E123" s="411">
        <v>88047.32</v>
      </c>
      <c r="F123" s="412">
        <v>80866.02</v>
      </c>
      <c r="G123" s="409">
        <v>85270</v>
      </c>
      <c r="H123" s="409">
        <v>92372</v>
      </c>
      <c r="I123" s="409">
        <v>127000</v>
      </c>
      <c r="J123" s="409">
        <v>137000</v>
      </c>
      <c r="K123" s="410">
        <v>142000</v>
      </c>
      <c r="L123" s="15"/>
      <c r="N123" s="15"/>
      <c r="O123" s="15"/>
      <c r="Q123" s="8"/>
      <c r="R123" s="15"/>
      <c r="S123" s="15"/>
      <c r="T123" s="15"/>
      <c r="U123" s="15"/>
      <c r="X123" s="2"/>
      <c r="Y123" s="2"/>
      <c r="Z123" s="2"/>
      <c r="AA123" s="2"/>
      <c r="AB123" s="2"/>
    </row>
    <row r="124" spans="1:28" ht="12.75">
      <c r="A124" s="398"/>
      <c r="B124" s="392" t="s">
        <v>233</v>
      </c>
      <c r="C124" s="392">
        <v>640</v>
      </c>
      <c r="D124" s="399" t="s">
        <v>220</v>
      </c>
      <c r="E124" s="394">
        <v>3342.73</v>
      </c>
      <c r="F124" s="395">
        <v>425.55</v>
      </c>
      <c r="G124" s="396"/>
      <c r="H124" s="396">
        <v>250</v>
      </c>
      <c r="I124" s="396"/>
      <c r="J124" s="396"/>
      <c r="K124" s="397"/>
      <c r="L124" s="16"/>
      <c r="M124" s="32"/>
      <c r="N124" s="16"/>
      <c r="O124" s="16"/>
      <c r="Q124" s="4"/>
      <c r="R124" s="16"/>
      <c r="S124" s="16"/>
      <c r="T124" s="16"/>
      <c r="U124" s="16"/>
      <c r="X124" s="2"/>
      <c r="Y124" s="2"/>
      <c r="Z124" s="2"/>
      <c r="AA124" s="2"/>
      <c r="AB124" s="2"/>
    </row>
    <row r="125" spans="1:28" ht="12.75">
      <c r="A125" s="433"/>
      <c r="B125" s="405"/>
      <c r="C125" s="405"/>
      <c r="D125" s="434" t="s">
        <v>17</v>
      </c>
      <c r="E125" s="394">
        <f aca="true" t="shared" si="29" ref="E125:K125">SUM(E121:E124)</f>
        <v>124723.03000000001</v>
      </c>
      <c r="F125" s="395">
        <f>SUM(F121:F124)</f>
        <v>120982.88</v>
      </c>
      <c r="G125" s="396">
        <f t="shared" si="29"/>
        <v>128310</v>
      </c>
      <c r="H125" s="396">
        <f t="shared" si="29"/>
        <v>135462</v>
      </c>
      <c r="I125" s="396">
        <f t="shared" si="29"/>
        <v>170500</v>
      </c>
      <c r="J125" s="396">
        <f t="shared" si="29"/>
        <v>181000</v>
      </c>
      <c r="K125" s="397">
        <f t="shared" si="29"/>
        <v>186000</v>
      </c>
      <c r="L125" s="16"/>
      <c r="M125" s="32"/>
      <c r="N125" s="16"/>
      <c r="O125" s="16"/>
      <c r="Q125" s="4"/>
      <c r="R125" s="16"/>
      <c r="S125" s="16"/>
      <c r="T125" s="16"/>
      <c r="U125" s="16"/>
      <c r="X125" s="2"/>
      <c r="Y125" s="2"/>
      <c r="Z125" s="2"/>
      <c r="AA125" s="2"/>
      <c r="AB125" s="2"/>
    </row>
    <row r="126" spans="1:28" ht="12.75">
      <c r="A126" s="391" t="s">
        <v>234</v>
      </c>
      <c r="B126" s="392"/>
      <c r="C126" s="392"/>
      <c r="D126" s="413" t="s">
        <v>235</v>
      </c>
      <c r="E126" s="394"/>
      <c r="F126" s="395"/>
      <c r="G126" s="409"/>
      <c r="H126" s="409"/>
      <c r="I126" s="396"/>
      <c r="J126" s="396"/>
      <c r="K126" s="397"/>
      <c r="L126" s="16"/>
      <c r="M126" s="32"/>
      <c r="N126" s="16"/>
      <c r="O126" s="16"/>
      <c r="Q126" s="4"/>
      <c r="R126" s="16"/>
      <c r="S126" s="16"/>
      <c r="T126" s="16"/>
      <c r="U126" s="16"/>
      <c r="X126" s="2"/>
      <c r="Y126" s="2"/>
      <c r="Z126" s="2"/>
      <c r="AA126" s="2"/>
      <c r="AB126" s="2"/>
    </row>
    <row r="127" spans="1:28" ht="12.75">
      <c r="A127" s="398"/>
      <c r="B127" s="392" t="s">
        <v>233</v>
      </c>
      <c r="C127" s="392">
        <v>610</v>
      </c>
      <c r="D127" s="399" t="s">
        <v>139</v>
      </c>
      <c r="E127" s="394">
        <v>36549.78</v>
      </c>
      <c r="F127" s="395">
        <v>48174.38</v>
      </c>
      <c r="G127" s="396">
        <v>58400</v>
      </c>
      <c r="H127" s="396">
        <v>57400</v>
      </c>
      <c r="I127" s="396">
        <v>58500</v>
      </c>
      <c r="J127" s="396">
        <v>58500</v>
      </c>
      <c r="K127" s="397">
        <v>58500</v>
      </c>
      <c r="L127" s="16"/>
      <c r="M127" s="32"/>
      <c r="N127" s="16"/>
      <c r="O127" s="16"/>
      <c r="Q127" s="4"/>
      <c r="R127" s="16"/>
      <c r="S127" s="16"/>
      <c r="T127" s="16"/>
      <c r="U127" s="16"/>
      <c r="X127" s="2"/>
      <c r="Y127" s="2"/>
      <c r="Z127" s="2"/>
      <c r="AA127" s="2"/>
      <c r="AB127" s="2"/>
    </row>
    <row r="128" spans="1:28" ht="12.75">
      <c r="A128" s="398"/>
      <c r="B128" s="392" t="s">
        <v>233</v>
      </c>
      <c r="C128" s="392">
        <v>620</v>
      </c>
      <c r="D128" s="399" t="s">
        <v>134</v>
      </c>
      <c r="E128" s="411">
        <v>13405.09</v>
      </c>
      <c r="F128" s="412">
        <v>18470.99</v>
      </c>
      <c r="G128" s="409">
        <v>22165</v>
      </c>
      <c r="H128" s="409">
        <v>21815</v>
      </c>
      <c r="I128" s="409">
        <v>22200</v>
      </c>
      <c r="J128" s="409">
        <v>22200</v>
      </c>
      <c r="K128" s="410">
        <v>22200</v>
      </c>
      <c r="L128" s="15"/>
      <c r="N128" s="15"/>
      <c r="O128" s="15"/>
      <c r="Q128" s="8"/>
      <c r="R128" s="15"/>
      <c r="S128" s="15"/>
      <c r="T128" s="15"/>
      <c r="U128" s="15"/>
      <c r="X128" s="2"/>
      <c r="Y128" s="2"/>
      <c r="Z128" s="2"/>
      <c r="AA128" s="2"/>
      <c r="AB128" s="2"/>
    </row>
    <row r="129" spans="1:28" ht="12.75">
      <c r="A129" s="398"/>
      <c r="B129" s="392" t="s">
        <v>233</v>
      </c>
      <c r="C129" s="392">
        <v>630</v>
      </c>
      <c r="D129" s="399" t="s">
        <v>140</v>
      </c>
      <c r="E129" s="394">
        <v>28046.74</v>
      </c>
      <c r="F129" s="395">
        <v>20396.9</v>
      </c>
      <c r="G129" s="396">
        <v>29215</v>
      </c>
      <c r="H129" s="396">
        <v>43215</v>
      </c>
      <c r="I129" s="396">
        <v>28900</v>
      </c>
      <c r="J129" s="396">
        <v>33900</v>
      </c>
      <c r="K129" s="397">
        <v>33900</v>
      </c>
      <c r="L129" s="16"/>
      <c r="M129" s="32"/>
      <c r="N129" s="16"/>
      <c r="O129" s="16"/>
      <c r="Q129" s="4"/>
      <c r="R129" s="16"/>
      <c r="S129" s="16"/>
      <c r="T129" s="16"/>
      <c r="U129" s="16"/>
      <c r="X129" s="2"/>
      <c r="Y129" s="2"/>
      <c r="Z129" s="2"/>
      <c r="AA129" s="2"/>
      <c r="AB129" s="2"/>
    </row>
    <row r="130" spans="1:28" ht="12.75">
      <c r="A130" s="398"/>
      <c r="B130" s="392" t="s">
        <v>233</v>
      </c>
      <c r="C130" s="392">
        <v>640</v>
      </c>
      <c r="D130" s="399" t="s">
        <v>220</v>
      </c>
      <c r="E130" s="394">
        <v>7.81</v>
      </c>
      <c r="F130" s="395">
        <v>2984.31</v>
      </c>
      <c r="G130" s="396"/>
      <c r="H130" s="396">
        <v>400</v>
      </c>
      <c r="I130" s="396"/>
      <c r="J130" s="396"/>
      <c r="K130" s="397"/>
      <c r="L130" s="16"/>
      <c r="M130" s="32"/>
      <c r="N130" s="16"/>
      <c r="O130" s="16"/>
      <c r="Q130" s="4"/>
      <c r="R130" s="16"/>
      <c r="S130" s="16"/>
      <c r="T130" s="16"/>
      <c r="U130" s="16"/>
      <c r="X130" s="2"/>
      <c r="Y130" s="2"/>
      <c r="Z130" s="2"/>
      <c r="AA130" s="2"/>
      <c r="AB130" s="2"/>
    </row>
    <row r="131" spans="1:28" ht="12.75">
      <c r="A131" s="433"/>
      <c r="B131" s="405"/>
      <c r="C131" s="405"/>
      <c r="D131" s="434" t="s">
        <v>17</v>
      </c>
      <c r="E131" s="394">
        <f aca="true" t="shared" si="30" ref="E131:K131">SUM(E127:E130)</f>
        <v>78009.42</v>
      </c>
      <c r="F131" s="395">
        <f>SUM(F127:F130)</f>
        <v>90026.57999999999</v>
      </c>
      <c r="G131" s="396">
        <f t="shared" si="30"/>
        <v>109780</v>
      </c>
      <c r="H131" s="396">
        <f t="shared" si="30"/>
        <v>122830</v>
      </c>
      <c r="I131" s="396">
        <f t="shared" si="30"/>
        <v>109600</v>
      </c>
      <c r="J131" s="396">
        <f t="shared" si="30"/>
        <v>114600</v>
      </c>
      <c r="K131" s="397">
        <f t="shared" si="30"/>
        <v>114600</v>
      </c>
      <c r="L131" s="16"/>
      <c r="M131" s="32"/>
      <c r="N131" s="16"/>
      <c r="O131" s="16"/>
      <c r="Q131" s="4"/>
      <c r="R131" s="16"/>
      <c r="S131" s="16"/>
      <c r="T131" s="16"/>
      <c r="U131" s="16"/>
      <c r="X131" s="2"/>
      <c r="Y131" s="2"/>
      <c r="Z131" s="2"/>
      <c r="AA131" s="2"/>
      <c r="AB131" s="2"/>
    </row>
    <row r="132" spans="1:28" ht="12.75">
      <c r="A132" s="415" t="s">
        <v>236</v>
      </c>
      <c r="B132" s="416"/>
      <c r="C132" s="416"/>
      <c r="D132" s="417" t="s">
        <v>237</v>
      </c>
      <c r="E132" s="435">
        <f aca="true" t="shared" si="31" ref="E132:K132">E135</f>
        <v>27113.26</v>
      </c>
      <c r="F132" s="436">
        <f>F135</f>
        <v>20555.03</v>
      </c>
      <c r="G132" s="437">
        <f t="shared" si="31"/>
        <v>15000</v>
      </c>
      <c r="H132" s="437">
        <f t="shared" si="31"/>
        <v>15000</v>
      </c>
      <c r="I132" s="438">
        <f t="shared" si="31"/>
        <v>15000</v>
      </c>
      <c r="J132" s="438">
        <f t="shared" si="31"/>
        <v>15000</v>
      </c>
      <c r="K132" s="439">
        <f t="shared" si="31"/>
        <v>15000</v>
      </c>
      <c r="L132" s="27"/>
      <c r="M132" s="39"/>
      <c r="N132" s="27"/>
      <c r="O132" s="27"/>
      <c r="Q132" s="6"/>
      <c r="R132" s="27"/>
      <c r="S132" s="27"/>
      <c r="T132" s="27"/>
      <c r="U132" s="27"/>
      <c r="X132" s="2"/>
      <c r="Y132" s="2"/>
      <c r="Z132" s="2"/>
      <c r="AA132" s="2"/>
      <c r="AB132" s="2"/>
    </row>
    <row r="133" spans="1:28" ht="12.75">
      <c r="A133" s="442" t="s">
        <v>238</v>
      </c>
      <c r="B133" s="443"/>
      <c r="C133" s="443"/>
      <c r="D133" s="430" t="s">
        <v>239</v>
      </c>
      <c r="E133" s="444"/>
      <c r="F133" s="445"/>
      <c r="G133" s="446"/>
      <c r="H133" s="446"/>
      <c r="I133" s="446"/>
      <c r="J133" s="446"/>
      <c r="K133" s="447"/>
      <c r="L133" s="27"/>
      <c r="M133" s="39"/>
      <c r="N133" s="27"/>
      <c r="O133" s="27"/>
      <c r="Q133" s="6"/>
      <c r="R133" s="27"/>
      <c r="S133" s="27"/>
      <c r="T133" s="27"/>
      <c r="U133" s="27"/>
      <c r="X133" s="2"/>
      <c r="Y133" s="2"/>
      <c r="Z133" s="2"/>
      <c r="AA133" s="2"/>
      <c r="AB133" s="2"/>
    </row>
    <row r="134" spans="1:28" ht="12.75">
      <c r="A134" s="398"/>
      <c r="B134" s="392" t="s">
        <v>240</v>
      </c>
      <c r="C134" s="392">
        <v>630</v>
      </c>
      <c r="D134" s="399" t="s">
        <v>140</v>
      </c>
      <c r="E134" s="394">
        <v>27113.26</v>
      </c>
      <c r="F134" s="395">
        <v>20555.03</v>
      </c>
      <c r="G134" s="396">
        <v>15000</v>
      </c>
      <c r="H134" s="396">
        <v>15000</v>
      </c>
      <c r="I134" s="396">
        <v>15000</v>
      </c>
      <c r="J134" s="396">
        <v>15000</v>
      </c>
      <c r="K134" s="397">
        <v>15000</v>
      </c>
      <c r="L134" s="16"/>
      <c r="M134" s="32"/>
      <c r="N134" s="16"/>
      <c r="O134" s="16"/>
      <c r="Q134" s="4"/>
      <c r="R134" s="16"/>
      <c r="S134" s="16"/>
      <c r="T134" s="16"/>
      <c r="U134" s="16"/>
      <c r="X134" s="2"/>
      <c r="Y134" s="2"/>
      <c r="Z134" s="2"/>
      <c r="AA134" s="2"/>
      <c r="AB134" s="2"/>
    </row>
    <row r="135" spans="1:28" ht="12.75">
      <c r="A135" s="433"/>
      <c r="B135" s="405"/>
      <c r="C135" s="405"/>
      <c r="D135" s="434" t="s">
        <v>17</v>
      </c>
      <c r="E135" s="394">
        <f aca="true" t="shared" si="32" ref="E135:K135">SUM(E134:E134)</f>
        <v>27113.26</v>
      </c>
      <c r="F135" s="395">
        <f>SUM(F134:F134)</f>
        <v>20555.03</v>
      </c>
      <c r="G135" s="396">
        <f t="shared" si="32"/>
        <v>15000</v>
      </c>
      <c r="H135" s="396">
        <f t="shared" si="32"/>
        <v>15000</v>
      </c>
      <c r="I135" s="396">
        <f t="shared" si="32"/>
        <v>15000</v>
      </c>
      <c r="J135" s="396">
        <f t="shared" si="32"/>
        <v>15000</v>
      </c>
      <c r="K135" s="397">
        <f t="shared" si="32"/>
        <v>15000</v>
      </c>
      <c r="L135" s="16"/>
      <c r="M135" s="32"/>
      <c r="N135" s="16"/>
      <c r="O135" s="16"/>
      <c r="Q135" s="4"/>
      <c r="R135" s="16"/>
      <c r="S135" s="16"/>
      <c r="T135" s="16"/>
      <c r="U135" s="16"/>
      <c r="X135" s="2"/>
      <c r="Y135" s="2"/>
      <c r="Z135" s="2"/>
      <c r="AA135" s="2"/>
      <c r="AB135" s="2"/>
    </row>
    <row r="136" spans="1:28" ht="12.75">
      <c r="A136" s="415" t="s">
        <v>241</v>
      </c>
      <c r="B136" s="416"/>
      <c r="C136" s="416"/>
      <c r="D136" s="417" t="s">
        <v>242</v>
      </c>
      <c r="E136" s="435">
        <f aca="true" t="shared" si="33" ref="E136:K136">E139</f>
        <v>3637.9</v>
      </c>
      <c r="F136" s="436">
        <f>F139</f>
        <v>2792.34</v>
      </c>
      <c r="G136" s="437">
        <f t="shared" si="33"/>
        <v>3000</v>
      </c>
      <c r="H136" s="437">
        <f t="shared" si="33"/>
        <v>1800</v>
      </c>
      <c r="I136" s="438">
        <f t="shared" si="33"/>
        <v>3000</v>
      </c>
      <c r="J136" s="438">
        <f t="shared" si="33"/>
        <v>3000</v>
      </c>
      <c r="K136" s="439">
        <f t="shared" si="33"/>
        <v>3000</v>
      </c>
      <c r="L136" s="27"/>
      <c r="M136" s="39"/>
      <c r="N136" s="27"/>
      <c r="O136" s="27"/>
      <c r="Q136" s="6"/>
      <c r="R136" s="27"/>
      <c r="S136" s="27"/>
      <c r="T136" s="27"/>
      <c r="U136" s="27"/>
      <c r="X136" s="2"/>
      <c r="Y136" s="2"/>
      <c r="Z136" s="2"/>
      <c r="AA136" s="2"/>
      <c r="AB136" s="2"/>
    </row>
    <row r="137" spans="1:28" ht="12.75">
      <c r="A137" s="442" t="s">
        <v>243</v>
      </c>
      <c r="B137" s="443"/>
      <c r="C137" s="443"/>
      <c r="D137" s="430" t="s">
        <v>244</v>
      </c>
      <c r="E137" s="394"/>
      <c r="F137" s="395"/>
      <c r="G137" s="396"/>
      <c r="H137" s="396"/>
      <c r="I137" s="396"/>
      <c r="J137" s="396"/>
      <c r="K137" s="397"/>
      <c r="L137" s="16"/>
      <c r="M137" s="32"/>
      <c r="N137" s="16"/>
      <c r="O137" s="16"/>
      <c r="Q137" s="4"/>
      <c r="R137" s="16"/>
      <c r="S137" s="16"/>
      <c r="T137" s="16"/>
      <c r="U137" s="16"/>
      <c r="X137" s="2"/>
      <c r="Y137" s="2"/>
      <c r="Z137" s="2"/>
      <c r="AA137" s="2"/>
      <c r="AB137" s="2"/>
    </row>
    <row r="138" spans="1:28" ht="12.75">
      <c r="A138" s="429"/>
      <c r="B138" s="414" t="s">
        <v>240</v>
      </c>
      <c r="C138" s="448">
        <v>630</v>
      </c>
      <c r="D138" s="399" t="s">
        <v>245</v>
      </c>
      <c r="E138" s="394">
        <v>3637.9</v>
      </c>
      <c r="F138" s="395">
        <v>2792.34</v>
      </c>
      <c r="G138" s="396">
        <v>3000</v>
      </c>
      <c r="H138" s="396">
        <v>1800</v>
      </c>
      <c r="I138" s="396">
        <v>3000</v>
      </c>
      <c r="J138" s="396">
        <v>3000</v>
      </c>
      <c r="K138" s="397">
        <v>3000</v>
      </c>
      <c r="L138" s="31"/>
      <c r="M138" s="32"/>
      <c r="N138" s="16"/>
      <c r="O138" s="16"/>
      <c r="Q138" s="4"/>
      <c r="R138" s="16"/>
      <c r="S138" s="16"/>
      <c r="T138" s="16"/>
      <c r="U138" s="16"/>
      <c r="X138" s="2"/>
      <c r="Y138" s="2"/>
      <c r="Z138" s="2"/>
      <c r="AA138" s="2"/>
      <c r="AB138" s="2"/>
    </row>
    <row r="139" spans="1:28" ht="12.75">
      <c r="A139" s="449"/>
      <c r="B139" s="450"/>
      <c r="C139" s="451"/>
      <c r="D139" s="434" t="s">
        <v>17</v>
      </c>
      <c r="E139" s="411">
        <f aca="true" t="shared" si="34" ref="E139:K139">SUM(E138)</f>
        <v>3637.9</v>
      </c>
      <c r="F139" s="412">
        <f>SUM(F138)</f>
        <v>2792.34</v>
      </c>
      <c r="G139" s="409">
        <f t="shared" si="34"/>
        <v>3000</v>
      </c>
      <c r="H139" s="409">
        <f t="shared" si="34"/>
        <v>1800</v>
      </c>
      <c r="I139" s="409">
        <f t="shared" si="34"/>
        <v>3000</v>
      </c>
      <c r="J139" s="409">
        <f t="shared" si="34"/>
        <v>3000</v>
      </c>
      <c r="K139" s="410">
        <f t="shared" si="34"/>
        <v>3000</v>
      </c>
      <c r="L139" s="16"/>
      <c r="N139" s="15"/>
      <c r="O139" s="15"/>
      <c r="Q139" s="8"/>
      <c r="R139" s="15"/>
      <c r="S139" s="15"/>
      <c r="T139" s="15"/>
      <c r="U139" s="15"/>
      <c r="X139" s="2"/>
      <c r="Y139" s="2"/>
      <c r="Z139" s="2"/>
      <c r="AA139" s="2"/>
      <c r="AB139" s="2"/>
    </row>
    <row r="140" spans="1:28" ht="12.75">
      <c r="A140" s="415" t="s">
        <v>246</v>
      </c>
      <c r="B140" s="416"/>
      <c r="C140" s="416"/>
      <c r="D140" s="417" t="s">
        <v>247</v>
      </c>
      <c r="E140" s="452">
        <f aca="true" t="shared" si="35" ref="E140:K140">E146+E149+E154+E157</f>
        <v>185490.52999999997</v>
      </c>
      <c r="F140" s="453">
        <f>F146+F149+F154+F157</f>
        <v>194418.16999999998</v>
      </c>
      <c r="G140" s="454">
        <f t="shared" si="35"/>
        <v>211779</v>
      </c>
      <c r="H140" s="454">
        <f t="shared" si="35"/>
        <v>194529</v>
      </c>
      <c r="I140" s="454">
        <f t="shared" si="35"/>
        <v>213929</v>
      </c>
      <c r="J140" s="454">
        <f t="shared" si="35"/>
        <v>220510</v>
      </c>
      <c r="K140" s="455">
        <f t="shared" si="35"/>
        <v>223510</v>
      </c>
      <c r="L140" s="16"/>
      <c r="M140" s="41"/>
      <c r="N140" s="31"/>
      <c r="O140" s="31"/>
      <c r="Q140" s="22"/>
      <c r="R140" s="31"/>
      <c r="S140" s="31"/>
      <c r="T140" s="31"/>
      <c r="U140" s="31"/>
      <c r="X140" s="2"/>
      <c r="Y140" s="2"/>
      <c r="Z140" s="2"/>
      <c r="AA140" s="2"/>
      <c r="AB140" s="2"/>
    </row>
    <row r="141" spans="1:28" ht="12.75">
      <c r="A141" s="398" t="s">
        <v>248</v>
      </c>
      <c r="B141" s="392"/>
      <c r="C141" s="392"/>
      <c r="D141" s="413" t="s">
        <v>249</v>
      </c>
      <c r="E141" s="411"/>
      <c r="F141" s="412"/>
      <c r="G141" s="409"/>
      <c r="H141" s="409"/>
      <c r="I141" s="409"/>
      <c r="J141" s="409"/>
      <c r="K141" s="410"/>
      <c r="P141" s="44"/>
      <c r="Q141" s="46"/>
      <c r="R141" s="10"/>
      <c r="S141" s="10"/>
      <c r="T141" s="10"/>
      <c r="U141" s="10"/>
      <c r="X141" s="2"/>
      <c r="Y141" s="2"/>
      <c r="Z141" s="2"/>
      <c r="AA141" s="2"/>
      <c r="AB141" s="2"/>
    </row>
    <row r="142" spans="1:28" ht="12.75">
      <c r="A142" s="398"/>
      <c r="B142" s="392" t="s">
        <v>250</v>
      </c>
      <c r="C142" s="392">
        <v>610</v>
      </c>
      <c r="D142" s="399" t="s">
        <v>139</v>
      </c>
      <c r="E142" s="411">
        <v>45410.82</v>
      </c>
      <c r="F142" s="412">
        <v>50842.03</v>
      </c>
      <c r="G142" s="409">
        <v>56000</v>
      </c>
      <c r="H142" s="409">
        <v>53700</v>
      </c>
      <c r="I142" s="409">
        <v>60100</v>
      </c>
      <c r="J142" s="409">
        <v>61000</v>
      </c>
      <c r="K142" s="410">
        <v>61000</v>
      </c>
      <c r="L142" s="15"/>
      <c r="N142" s="15"/>
      <c r="O142" s="15"/>
      <c r="R142" s="15"/>
      <c r="S142" s="15"/>
      <c r="T142" s="15"/>
      <c r="U142" s="15"/>
      <c r="X142" s="2"/>
      <c r="Y142" s="2"/>
      <c r="Z142" s="2"/>
      <c r="AA142" s="2"/>
      <c r="AB142" s="2"/>
    </row>
    <row r="143" spans="1:28" ht="12.75">
      <c r="A143" s="398"/>
      <c r="B143" s="392" t="s">
        <v>250</v>
      </c>
      <c r="C143" s="392">
        <v>620</v>
      </c>
      <c r="D143" s="399" t="s">
        <v>134</v>
      </c>
      <c r="E143" s="411">
        <v>21055.09</v>
      </c>
      <c r="F143" s="412">
        <v>22584.31</v>
      </c>
      <c r="G143" s="409">
        <v>26500</v>
      </c>
      <c r="H143" s="409">
        <v>24000</v>
      </c>
      <c r="I143" s="409">
        <v>27700</v>
      </c>
      <c r="J143" s="409">
        <v>28500</v>
      </c>
      <c r="K143" s="410">
        <v>28500</v>
      </c>
      <c r="L143" s="15"/>
      <c r="N143" s="15"/>
      <c r="O143" s="15"/>
      <c r="P143" s="43"/>
      <c r="Q143" s="45"/>
      <c r="R143" s="15"/>
      <c r="S143" s="15"/>
      <c r="T143" s="15"/>
      <c r="U143" s="15"/>
      <c r="X143" s="2"/>
      <c r="Y143" s="2"/>
      <c r="Z143" s="2"/>
      <c r="AA143" s="2"/>
      <c r="AB143" s="2"/>
    </row>
    <row r="144" spans="1:28" ht="12.75">
      <c r="A144" s="398"/>
      <c r="B144" s="392" t="s">
        <v>250</v>
      </c>
      <c r="C144" s="392">
        <v>630</v>
      </c>
      <c r="D144" s="399" t="s">
        <v>140</v>
      </c>
      <c r="E144" s="411">
        <v>50345.49</v>
      </c>
      <c r="F144" s="412">
        <v>46391.03</v>
      </c>
      <c r="G144" s="409">
        <v>50066</v>
      </c>
      <c r="H144" s="409">
        <v>38266</v>
      </c>
      <c r="I144" s="409">
        <v>47437</v>
      </c>
      <c r="J144" s="409">
        <v>49640</v>
      </c>
      <c r="K144" s="410">
        <v>49640</v>
      </c>
      <c r="L144" s="15"/>
      <c r="N144" s="15"/>
      <c r="O144" s="15"/>
      <c r="R144" s="15"/>
      <c r="S144" s="15"/>
      <c r="T144" s="15"/>
      <c r="U144" s="15"/>
      <c r="X144" s="2"/>
      <c r="Y144" s="2"/>
      <c r="Z144" s="2"/>
      <c r="AA144" s="2"/>
      <c r="AB144" s="2"/>
    </row>
    <row r="145" spans="1:28" ht="12.75">
      <c r="A145" s="398"/>
      <c r="B145" s="392" t="s">
        <v>250</v>
      </c>
      <c r="C145" s="392">
        <v>640</v>
      </c>
      <c r="D145" s="399" t="s">
        <v>251</v>
      </c>
      <c r="E145" s="394">
        <v>252.68</v>
      </c>
      <c r="F145" s="395">
        <v>112.21</v>
      </c>
      <c r="G145" s="396"/>
      <c r="H145" s="396">
        <v>100</v>
      </c>
      <c r="I145" s="396">
        <v>100</v>
      </c>
      <c r="J145" s="396">
        <v>100</v>
      </c>
      <c r="K145" s="397">
        <v>100</v>
      </c>
      <c r="L145" s="16"/>
      <c r="M145" s="32"/>
      <c r="N145" s="16"/>
      <c r="O145" s="16"/>
      <c r="Q145" s="4"/>
      <c r="R145" s="16"/>
      <c r="S145" s="16"/>
      <c r="T145" s="16"/>
      <c r="U145" s="16"/>
      <c r="X145" s="2"/>
      <c r="Y145" s="2"/>
      <c r="Z145" s="2"/>
      <c r="AA145" s="2"/>
      <c r="AB145" s="2"/>
    </row>
    <row r="146" spans="1:28" ht="12.75">
      <c r="A146" s="433"/>
      <c r="B146" s="405"/>
      <c r="C146" s="405"/>
      <c r="D146" s="434" t="s">
        <v>17</v>
      </c>
      <c r="E146" s="394">
        <f aca="true" t="shared" si="36" ref="E146:J146">SUM(E142:E145)</f>
        <v>117064.07999999999</v>
      </c>
      <c r="F146" s="395">
        <f>SUM(F142:F145)</f>
        <v>119929.58</v>
      </c>
      <c r="G146" s="396">
        <f t="shared" si="36"/>
        <v>132566</v>
      </c>
      <c r="H146" s="396">
        <f t="shared" si="36"/>
        <v>116066</v>
      </c>
      <c r="I146" s="396">
        <f t="shared" si="36"/>
        <v>135337</v>
      </c>
      <c r="J146" s="396">
        <f t="shared" si="36"/>
        <v>139240</v>
      </c>
      <c r="K146" s="397">
        <f>SUM(K142:K145)</f>
        <v>139240</v>
      </c>
      <c r="L146" s="16"/>
      <c r="M146" s="32"/>
      <c r="N146" s="16"/>
      <c r="O146" s="16"/>
      <c r="Q146" s="4"/>
      <c r="R146" s="16"/>
      <c r="S146" s="16"/>
      <c r="T146" s="16"/>
      <c r="U146" s="16"/>
      <c r="X146" s="2"/>
      <c r="Y146" s="2"/>
      <c r="Z146" s="2"/>
      <c r="AA146" s="2"/>
      <c r="AB146" s="2"/>
    </row>
    <row r="147" spans="1:28" ht="12.75">
      <c r="A147" s="456" t="s">
        <v>252</v>
      </c>
      <c r="B147" s="428"/>
      <c r="C147" s="428"/>
      <c r="D147" s="413" t="s">
        <v>253</v>
      </c>
      <c r="E147" s="394"/>
      <c r="F147" s="395"/>
      <c r="G147" s="396"/>
      <c r="H147" s="396"/>
      <c r="I147" s="396"/>
      <c r="J147" s="396"/>
      <c r="K147" s="397"/>
      <c r="L147" s="16"/>
      <c r="M147" s="32"/>
      <c r="N147" s="16"/>
      <c r="O147" s="16"/>
      <c r="Q147" s="4"/>
      <c r="R147" s="16"/>
      <c r="S147" s="16"/>
      <c r="T147" s="16"/>
      <c r="U147" s="16"/>
      <c r="X147" s="2"/>
      <c r="Y147" s="2"/>
      <c r="Z147" s="2"/>
      <c r="AA147" s="2"/>
      <c r="AB147" s="2"/>
    </row>
    <row r="148" spans="1:28" ht="12.75">
      <c r="A148" s="456"/>
      <c r="B148" s="428" t="s">
        <v>254</v>
      </c>
      <c r="C148" s="428">
        <v>640</v>
      </c>
      <c r="D148" s="432" t="s">
        <v>255</v>
      </c>
      <c r="E148" s="394">
        <v>4405.81</v>
      </c>
      <c r="F148" s="395">
        <v>3520.68</v>
      </c>
      <c r="G148" s="396">
        <v>4725</v>
      </c>
      <c r="H148" s="396">
        <v>4725</v>
      </c>
      <c r="I148" s="396">
        <v>4000</v>
      </c>
      <c r="J148" s="396">
        <v>4000</v>
      </c>
      <c r="K148" s="397">
        <v>4000</v>
      </c>
      <c r="L148" s="16"/>
      <c r="M148" s="32"/>
      <c r="N148" s="16"/>
      <c r="O148" s="16"/>
      <c r="Q148" s="4"/>
      <c r="R148" s="16"/>
      <c r="S148" s="16"/>
      <c r="T148" s="16"/>
      <c r="U148" s="16"/>
      <c r="X148" s="2"/>
      <c r="Y148" s="2"/>
      <c r="Z148" s="2"/>
      <c r="AA148" s="2"/>
      <c r="AB148" s="2"/>
    </row>
    <row r="149" spans="1:28" ht="12.75">
      <c r="A149" s="457"/>
      <c r="B149" s="458"/>
      <c r="C149" s="458"/>
      <c r="D149" s="459" t="s">
        <v>17</v>
      </c>
      <c r="E149" s="394">
        <f aca="true" t="shared" si="37" ref="E149:K149">SUM(E148)</f>
        <v>4405.81</v>
      </c>
      <c r="F149" s="395">
        <f>SUM(F148)</f>
        <v>3520.68</v>
      </c>
      <c r="G149" s="396">
        <f t="shared" si="37"/>
        <v>4725</v>
      </c>
      <c r="H149" s="396">
        <f t="shared" si="37"/>
        <v>4725</v>
      </c>
      <c r="I149" s="396">
        <f t="shared" si="37"/>
        <v>4000</v>
      </c>
      <c r="J149" s="396">
        <f t="shared" si="37"/>
        <v>4000</v>
      </c>
      <c r="K149" s="397">
        <f t="shared" si="37"/>
        <v>4000</v>
      </c>
      <c r="L149" s="16"/>
      <c r="M149" s="32"/>
      <c r="N149" s="16"/>
      <c r="O149" s="16"/>
      <c r="Q149" s="4"/>
      <c r="R149" s="16"/>
      <c r="S149" s="16"/>
      <c r="T149" s="16"/>
      <c r="U149" s="16"/>
      <c r="X149" s="2"/>
      <c r="Y149" s="2"/>
      <c r="Z149" s="2"/>
      <c r="AA149" s="2"/>
      <c r="AB149" s="2"/>
    </row>
    <row r="150" spans="1:28" ht="12.75">
      <c r="A150" s="460" t="s">
        <v>256</v>
      </c>
      <c r="B150" s="428"/>
      <c r="C150" s="428"/>
      <c r="D150" s="413" t="s">
        <v>257</v>
      </c>
      <c r="E150" s="411"/>
      <c r="F150" s="412"/>
      <c r="G150" s="409"/>
      <c r="H150" s="409"/>
      <c r="I150" s="409"/>
      <c r="J150" s="409"/>
      <c r="K150" s="410"/>
      <c r="Q150" s="5"/>
      <c r="R150" s="10"/>
      <c r="S150" s="10"/>
      <c r="T150" s="10"/>
      <c r="U150" s="10"/>
      <c r="X150" s="2"/>
      <c r="Y150" s="2"/>
      <c r="Z150" s="2"/>
      <c r="AA150" s="2"/>
      <c r="AB150" s="2"/>
    </row>
    <row r="151" spans="1:28" ht="12.75">
      <c r="A151" s="456"/>
      <c r="B151" s="392" t="s">
        <v>130</v>
      </c>
      <c r="C151" s="428">
        <v>610</v>
      </c>
      <c r="D151" s="432" t="s">
        <v>139</v>
      </c>
      <c r="E151" s="394">
        <v>9361.64</v>
      </c>
      <c r="F151" s="395">
        <v>13205.1</v>
      </c>
      <c r="G151" s="396">
        <v>14700</v>
      </c>
      <c r="H151" s="396">
        <v>14500</v>
      </c>
      <c r="I151" s="396">
        <v>15000</v>
      </c>
      <c r="J151" s="396">
        <v>15000</v>
      </c>
      <c r="K151" s="397">
        <v>15000</v>
      </c>
      <c r="L151" s="16"/>
      <c r="M151" s="32"/>
      <c r="N151" s="16"/>
      <c r="O151" s="16"/>
      <c r="Q151" s="4"/>
      <c r="R151" s="16"/>
      <c r="S151" s="16"/>
      <c r="T151" s="16"/>
      <c r="U151" s="16"/>
      <c r="X151" s="2"/>
      <c r="Y151" s="2"/>
      <c r="Z151" s="2"/>
      <c r="AA151" s="2"/>
      <c r="AB151" s="2"/>
    </row>
    <row r="152" spans="1:28" ht="12.75">
      <c r="A152" s="456"/>
      <c r="B152" s="392" t="s">
        <v>130</v>
      </c>
      <c r="C152" s="428">
        <v>620</v>
      </c>
      <c r="D152" s="432" t="s">
        <v>134</v>
      </c>
      <c r="E152" s="411">
        <v>3165.46</v>
      </c>
      <c r="F152" s="412">
        <v>4227.51</v>
      </c>
      <c r="G152" s="409">
        <v>5200</v>
      </c>
      <c r="H152" s="409">
        <v>4720</v>
      </c>
      <c r="I152" s="409">
        <v>5250</v>
      </c>
      <c r="J152" s="409">
        <v>5250</v>
      </c>
      <c r="K152" s="410">
        <v>5250</v>
      </c>
      <c r="L152" s="15"/>
      <c r="N152" s="15"/>
      <c r="O152" s="15"/>
      <c r="Q152" s="8"/>
      <c r="R152" s="15"/>
      <c r="S152" s="15"/>
      <c r="T152" s="15"/>
      <c r="U152" s="15"/>
      <c r="X152" s="2"/>
      <c r="Y152" s="2"/>
      <c r="Z152" s="2"/>
      <c r="AA152" s="2"/>
      <c r="AB152" s="2"/>
    </row>
    <row r="153" spans="1:28" ht="12.75">
      <c r="A153" s="456"/>
      <c r="B153" s="392" t="s">
        <v>130</v>
      </c>
      <c r="C153" s="428">
        <v>630</v>
      </c>
      <c r="D153" s="432" t="s">
        <v>140</v>
      </c>
      <c r="E153" s="394">
        <v>2447.54</v>
      </c>
      <c r="F153" s="395">
        <v>1641.3</v>
      </c>
      <c r="G153" s="396">
        <v>1955</v>
      </c>
      <c r="H153" s="396">
        <v>1885</v>
      </c>
      <c r="I153" s="396">
        <v>2017</v>
      </c>
      <c r="J153" s="396">
        <v>2020</v>
      </c>
      <c r="K153" s="397">
        <v>2020</v>
      </c>
      <c r="L153" s="16"/>
      <c r="M153" s="32"/>
      <c r="N153" s="16"/>
      <c r="O153" s="16"/>
      <c r="Q153" s="4"/>
      <c r="R153" s="16"/>
      <c r="S153" s="16"/>
      <c r="T153" s="16"/>
      <c r="U153" s="16"/>
      <c r="X153" s="2"/>
      <c r="Y153" s="2"/>
      <c r="Z153" s="2"/>
      <c r="AA153" s="2"/>
      <c r="AB153" s="2"/>
    </row>
    <row r="154" spans="1:28" ht="12.75">
      <c r="A154" s="433"/>
      <c r="B154" s="405"/>
      <c r="C154" s="458"/>
      <c r="D154" s="434" t="s">
        <v>17</v>
      </c>
      <c r="E154" s="394">
        <f aca="true" t="shared" si="38" ref="E154:K154">SUM(E151:E153)</f>
        <v>14974.64</v>
      </c>
      <c r="F154" s="395">
        <f>SUM(F151:F153)</f>
        <v>19073.91</v>
      </c>
      <c r="G154" s="396">
        <f t="shared" si="38"/>
        <v>21855</v>
      </c>
      <c r="H154" s="396">
        <f t="shared" si="38"/>
        <v>21105</v>
      </c>
      <c r="I154" s="396">
        <f t="shared" si="38"/>
        <v>22267</v>
      </c>
      <c r="J154" s="396">
        <f t="shared" si="38"/>
        <v>22270</v>
      </c>
      <c r="K154" s="397">
        <f t="shared" si="38"/>
        <v>22270</v>
      </c>
      <c r="L154" s="16"/>
      <c r="M154" s="32"/>
      <c r="N154" s="16"/>
      <c r="O154" s="16"/>
      <c r="Q154" s="4"/>
      <c r="R154" s="16"/>
      <c r="S154" s="16"/>
      <c r="T154" s="16"/>
      <c r="U154" s="16"/>
      <c r="X154" s="2"/>
      <c r="Y154" s="2"/>
      <c r="Z154" s="2"/>
      <c r="AA154" s="2"/>
      <c r="AB154" s="2"/>
    </row>
    <row r="155" spans="1:28" ht="12.75">
      <c r="A155" s="391" t="s">
        <v>258</v>
      </c>
      <c r="B155" s="392"/>
      <c r="C155" s="392"/>
      <c r="D155" s="413" t="s">
        <v>259</v>
      </c>
      <c r="E155" s="394"/>
      <c r="F155" s="395"/>
      <c r="G155" s="409"/>
      <c r="H155" s="409"/>
      <c r="I155" s="409"/>
      <c r="J155" s="409"/>
      <c r="K155" s="410"/>
      <c r="Q155" s="4"/>
      <c r="R155" s="10"/>
      <c r="S155" s="10"/>
      <c r="T155" s="10"/>
      <c r="U155" s="10"/>
      <c r="X155" s="2"/>
      <c r="Y155" s="2"/>
      <c r="Z155" s="2"/>
      <c r="AA155" s="2"/>
      <c r="AB155" s="2"/>
    </row>
    <row r="156" spans="1:28" ht="12.75">
      <c r="A156" s="398"/>
      <c r="B156" s="392" t="s">
        <v>260</v>
      </c>
      <c r="C156" s="392">
        <v>640</v>
      </c>
      <c r="D156" s="399" t="s">
        <v>261</v>
      </c>
      <c r="E156" s="394">
        <v>49046</v>
      </c>
      <c r="F156" s="395">
        <v>51894</v>
      </c>
      <c r="G156" s="396">
        <v>52633</v>
      </c>
      <c r="H156" s="396">
        <v>52633</v>
      </c>
      <c r="I156" s="396">
        <v>52325</v>
      </c>
      <c r="J156" s="396">
        <v>55000</v>
      </c>
      <c r="K156" s="397">
        <v>58000</v>
      </c>
      <c r="L156" s="16"/>
      <c r="M156" s="32"/>
      <c r="N156" s="16"/>
      <c r="O156" s="16"/>
      <c r="P156" s="16"/>
      <c r="R156" s="16"/>
      <c r="S156" s="16"/>
      <c r="T156" s="16"/>
      <c r="U156" s="16"/>
      <c r="X156" s="2"/>
      <c r="Y156" s="2"/>
      <c r="Z156" s="2"/>
      <c r="AA156" s="2"/>
      <c r="AB156" s="2"/>
    </row>
    <row r="157" spans="1:28" ht="12.75">
      <c r="A157" s="433"/>
      <c r="B157" s="405"/>
      <c r="C157" s="405"/>
      <c r="D157" s="434" t="s">
        <v>17</v>
      </c>
      <c r="E157" s="411">
        <f aca="true" t="shared" si="39" ref="E157:K157">SUM(E156)</f>
        <v>49046</v>
      </c>
      <c r="F157" s="412">
        <f>SUM(F156)</f>
        <v>51894</v>
      </c>
      <c r="G157" s="409">
        <f t="shared" si="39"/>
        <v>52633</v>
      </c>
      <c r="H157" s="409">
        <f t="shared" si="39"/>
        <v>52633</v>
      </c>
      <c r="I157" s="409">
        <f t="shared" si="39"/>
        <v>52325</v>
      </c>
      <c r="J157" s="409">
        <f t="shared" si="39"/>
        <v>55000</v>
      </c>
      <c r="K157" s="410">
        <f t="shared" si="39"/>
        <v>58000</v>
      </c>
      <c r="L157" s="15"/>
      <c r="N157" s="15"/>
      <c r="O157" s="15"/>
      <c r="P157" s="15"/>
      <c r="Q157" s="8"/>
      <c r="R157" s="15"/>
      <c r="S157" s="15"/>
      <c r="T157" s="15"/>
      <c r="U157" s="15"/>
      <c r="X157" s="2"/>
      <c r="Y157" s="2"/>
      <c r="Z157" s="2"/>
      <c r="AA157" s="2"/>
      <c r="AB157" s="2"/>
    </row>
    <row r="158" spans="1:28" ht="12.75">
      <c r="A158" s="415" t="s">
        <v>262</v>
      </c>
      <c r="B158" s="416"/>
      <c r="C158" s="416"/>
      <c r="D158" s="417" t="s">
        <v>263</v>
      </c>
      <c r="E158" s="435">
        <f aca="true" t="shared" si="40" ref="E158:K158">E162</f>
        <v>55070</v>
      </c>
      <c r="F158" s="436">
        <f t="shared" si="40"/>
        <v>54780</v>
      </c>
      <c r="G158" s="437">
        <f t="shared" si="40"/>
        <v>61000</v>
      </c>
      <c r="H158" s="437">
        <f t="shared" si="40"/>
        <v>51725</v>
      </c>
      <c r="I158" s="438">
        <f t="shared" si="40"/>
        <v>61000</v>
      </c>
      <c r="J158" s="438">
        <f t="shared" si="40"/>
        <v>61000</v>
      </c>
      <c r="K158" s="439">
        <f t="shared" si="40"/>
        <v>61000</v>
      </c>
      <c r="L158" s="27"/>
      <c r="M158" s="39"/>
      <c r="N158" s="27"/>
      <c r="O158" s="27"/>
      <c r="Q158" s="6"/>
      <c r="R158" s="27"/>
      <c r="S158" s="27"/>
      <c r="T158" s="27"/>
      <c r="U158" s="27"/>
      <c r="X158" s="2"/>
      <c r="Y158" s="2"/>
      <c r="Z158" s="2"/>
      <c r="AA158" s="2"/>
      <c r="AB158" s="2"/>
    </row>
    <row r="159" spans="1:28" ht="12.75">
      <c r="A159" s="391" t="s">
        <v>264</v>
      </c>
      <c r="B159" s="392"/>
      <c r="C159" s="392"/>
      <c r="D159" s="413" t="s">
        <v>265</v>
      </c>
      <c r="E159" s="444"/>
      <c r="F159" s="445"/>
      <c r="G159" s="409"/>
      <c r="H159" s="409"/>
      <c r="I159" s="409"/>
      <c r="J159" s="409"/>
      <c r="K159" s="410"/>
      <c r="Q159" s="6"/>
      <c r="R159" s="10"/>
      <c r="S159" s="10"/>
      <c r="T159" s="10"/>
      <c r="U159" s="10"/>
      <c r="X159" s="2"/>
      <c r="Y159" s="2"/>
      <c r="Z159" s="2"/>
      <c r="AA159" s="2"/>
      <c r="AB159" s="2"/>
    </row>
    <row r="160" spans="1:28" ht="12.75">
      <c r="A160" s="398"/>
      <c r="B160" s="392" t="s">
        <v>266</v>
      </c>
      <c r="C160" s="392">
        <v>640</v>
      </c>
      <c r="D160" s="399" t="s">
        <v>267</v>
      </c>
      <c r="E160" s="394">
        <v>23070</v>
      </c>
      <c r="F160" s="395">
        <v>22780</v>
      </c>
      <c r="G160" s="396">
        <v>29000</v>
      </c>
      <c r="H160" s="396">
        <v>24725</v>
      </c>
      <c r="I160" s="396">
        <v>33000</v>
      </c>
      <c r="J160" s="396">
        <v>33000</v>
      </c>
      <c r="K160" s="397">
        <v>33000</v>
      </c>
      <c r="L160" s="16"/>
      <c r="M160" s="32"/>
      <c r="N160" s="16"/>
      <c r="O160" s="16"/>
      <c r="Q160" s="4"/>
      <c r="R160" s="16"/>
      <c r="S160" s="16"/>
      <c r="T160" s="16"/>
      <c r="U160" s="16"/>
      <c r="X160" s="2"/>
      <c r="Y160" s="2"/>
      <c r="Z160" s="2"/>
      <c r="AA160" s="2"/>
      <c r="AB160" s="2"/>
    </row>
    <row r="161" spans="1:28" ht="12.75">
      <c r="A161" s="398"/>
      <c r="B161" s="392" t="s">
        <v>266</v>
      </c>
      <c r="C161" s="392">
        <v>640</v>
      </c>
      <c r="D161" s="399" t="s">
        <v>268</v>
      </c>
      <c r="E161" s="394">
        <v>32000</v>
      </c>
      <c r="F161" s="395">
        <v>32000</v>
      </c>
      <c r="G161" s="396">
        <v>32000</v>
      </c>
      <c r="H161" s="396">
        <v>27000</v>
      </c>
      <c r="I161" s="396">
        <v>28000</v>
      </c>
      <c r="J161" s="396">
        <v>28000</v>
      </c>
      <c r="K161" s="397">
        <v>28000</v>
      </c>
      <c r="L161" s="16"/>
      <c r="M161" s="32"/>
      <c r="N161" s="16"/>
      <c r="O161" s="16"/>
      <c r="Q161" s="4"/>
      <c r="R161" s="16"/>
      <c r="S161" s="16"/>
      <c r="T161" s="16"/>
      <c r="U161" s="16"/>
      <c r="X161" s="2"/>
      <c r="Y161" s="2"/>
      <c r="Z161" s="2"/>
      <c r="AA161" s="2"/>
      <c r="AB161" s="2"/>
    </row>
    <row r="162" spans="1:28" ht="12.75">
      <c r="A162" s="461"/>
      <c r="B162" s="462"/>
      <c r="C162" s="462"/>
      <c r="D162" s="459" t="s">
        <v>17</v>
      </c>
      <c r="E162" s="394">
        <f aca="true" t="shared" si="41" ref="E162:K162">SUM(E160:E161)</f>
        <v>55070</v>
      </c>
      <c r="F162" s="395">
        <f>SUM(F160:F161)</f>
        <v>54780</v>
      </c>
      <c r="G162" s="396">
        <f t="shared" si="41"/>
        <v>61000</v>
      </c>
      <c r="H162" s="396">
        <f t="shared" si="41"/>
        <v>51725</v>
      </c>
      <c r="I162" s="396">
        <f t="shared" si="41"/>
        <v>61000</v>
      </c>
      <c r="J162" s="396">
        <f t="shared" si="41"/>
        <v>61000</v>
      </c>
      <c r="K162" s="397">
        <f t="shared" si="41"/>
        <v>61000</v>
      </c>
      <c r="L162" s="16"/>
      <c r="M162" s="32"/>
      <c r="N162" s="16"/>
      <c r="O162" s="16"/>
      <c r="Q162" s="4"/>
      <c r="R162" s="16"/>
      <c r="S162" s="16"/>
      <c r="T162" s="16"/>
      <c r="U162" s="16"/>
      <c r="X162" s="2"/>
      <c r="Y162" s="2"/>
      <c r="Z162" s="2"/>
      <c r="AA162" s="2"/>
      <c r="AB162" s="2"/>
    </row>
    <row r="163" spans="1:28" ht="12.75">
      <c r="A163" s="415" t="s">
        <v>269</v>
      </c>
      <c r="B163" s="416"/>
      <c r="C163" s="416"/>
      <c r="D163" s="417" t="s">
        <v>270</v>
      </c>
      <c r="E163" s="435">
        <f>E166+E172+E180+E184</f>
        <v>180134.7</v>
      </c>
      <c r="F163" s="436">
        <f>F166+F172+F180+F184</f>
        <v>162208.75</v>
      </c>
      <c r="G163" s="437">
        <f>G166+G172+G180+G184+G176</f>
        <v>220125</v>
      </c>
      <c r="H163" s="437">
        <f>H166+H172+H180+H184+H176</f>
        <v>193673</v>
      </c>
      <c r="I163" s="438">
        <f>I166+I172+I180+I184+I176</f>
        <v>156125</v>
      </c>
      <c r="J163" s="438">
        <f>J166+J172+J180+J184+J176</f>
        <v>192475</v>
      </c>
      <c r="K163" s="439">
        <f>K166+K172+K180+K184+K176</f>
        <v>192475</v>
      </c>
      <c r="L163" s="27"/>
      <c r="M163" s="39"/>
      <c r="N163" s="27"/>
      <c r="O163" s="27"/>
      <c r="Q163" s="6"/>
      <c r="R163" s="27"/>
      <c r="S163" s="27"/>
      <c r="T163" s="27"/>
      <c r="U163" s="27"/>
      <c r="X163" s="2"/>
      <c r="Y163" s="2"/>
      <c r="Z163" s="2"/>
      <c r="AA163" s="2"/>
      <c r="AB163" s="2"/>
    </row>
    <row r="164" spans="1:28" ht="12.75">
      <c r="A164" s="391" t="s">
        <v>271</v>
      </c>
      <c r="B164" s="392"/>
      <c r="C164" s="392"/>
      <c r="D164" s="413" t="s">
        <v>272</v>
      </c>
      <c r="E164" s="394"/>
      <c r="F164" s="395"/>
      <c r="G164" s="409"/>
      <c r="H164" s="409"/>
      <c r="I164" s="409"/>
      <c r="J164" s="409"/>
      <c r="K164" s="410"/>
      <c r="Q164" s="4"/>
      <c r="R164" s="10"/>
      <c r="S164" s="10"/>
      <c r="T164" s="10"/>
      <c r="U164" s="10"/>
      <c r="X164" s="2"/>
      <c r="Y164" s="2"/>
      <c r="Z164" s="2"/>
      <c r="AA164" s="2"/>
      <c r="AB164" s="2"/>
    </row>
    <row r="165" spans="1:28" ht="12.75">
      <c r="A165" s="398"/>
      <c r="B165" s="392" t="s">
        <v>273</v>
      </c>
      <c r="C165" s="392">
        <v>630</v>
      </c>
      <c r="D165" s="399" t="s">
        <v>274</v>
      </c>
      <c r="E165" s="394">
        <v>32532.08</v>
      </c>
      <c r="F165" s="395">
        <v>31979.75</v>
      </c>
      <c r="G165" s="396">
        <v>35000</v>
      </c>
      <c r="H165" s="396">
        <v>3500</v>
      </c>
      <c r="I165" s="396">
        <v>10000</v>
      </c>
      <c r="J165" s="396">
        <v>32000</v>
      </c>
      <c r="K165" s="397">
        <v>32000</v>
      </c>
      <c r="L165" s="16"/>
      <c r="M165" s="32"/>
      <c r="N165" s="16"/>
      <c r="O165" s="16"/>
      <c r="Q165" s="4"/>
      <c r="R165" s="16"/>
      <c r="S165" s="16"/>
      <c r="T165" s="16"/>
      <c r="U165" s="16"/>
      <c r="X165" s="2"/>
      <c r="Y165" s="2"/>
      <c r="Z165" s="2"/>
      <c r="AA165" s="2"/>
      <c r="AB165" s="2"/>
    </row>
    <row r="166" spans="1:28" ht="12.75">
      <c r="A166" s="433"/>
      <c r="B166" s="405"/>
      <c r="C166" s="405"/>
      <c r="D166" s="434" t="s">
        <v>17</v>
      </c>
      <c r="E166" s="394">
        <f aca="true" t="shared" si="42" ref="E166:K166">SUM(E165)</f>
        <v>32532.08</v>
      </c>
      <c r="F166" s="395">
        <f>SUM(F165)</f>
        <v>31979.75</v>
      </c>
      <c r="G166" s="396">
        <f t="shared" si="42"/>
        <v>35000</v>
      </c>
      <c r="H166" s="396">
        <f t="shared" si="42"/>
        <v>3500</v>
      </c>
      <c r="I166" s="396">
        <f t="shared" si="42"/>
        <v>10000</v>
      </c>
      <c r="J166" s="396">
        <f t="shared" si="42"/>
        <v>32000</v>
      </c>
      <c r="K166" s="397">
        <f t="shared" si="42"/>
        <v>32000</v>
      </c>
      <c r="L166" s="16"/>
      <c r="M166" s="32"/>
      <c r="N166" s="16"/>
      <c r="O166" s="16"/>
      <c r="Q166" s="4"/>
      <c r="R166" s="16"/>
      <c r="S166" s="16"/>
      <c r="T166" s="16"/>
      <c r="U166" s="16"/>
      <c r="X166" s="2"/>
      <c r="Y166" s="2"/>
      <c r="Z166" s="2"/>
      <c r="AA166" s="2"/>
      <c r="AB166" s="2"/>
    </row>
    <row r="167" spans="1:28" ht="12.75">
      <c r="A167" s="391" t="s">
        <v>275</v>
      </c>
      <c r="B167" s="392"/>
      <c r="C167" s="392"/>
      <c r="D167" s="413" t="s">
        <v>276</v>
      </c>
      <c r="E167" s="394"/>
      <c r="F167" s="395"/>
      <c r="G167" s="396"/>
      <c r="H167" s="396"/>
      <c r="I167" s="396"/>
      <c r="J167" s="396"/>
      <c r="K167" s="397"/>
      <c r="L167" s="16"/>
      <c r="M167" s="32"/>
      <c r="N167" s="16"/>
      <c r="O167" s="16"/>
      <c r="Q167" s="4"/>
      <c r="R167" s="16"/>
      <c r="S167" s="16"/>
      <c r="T167" s="16"/>
      <c r="U167" s="16"/>
      <c r="X167" s="2"/>
      <c r="Y167" s="2"/>
      <c r="Z167" s="2"/>
      <c r="AA167" s="2"/>
      <c r="AB167" s="2"/>
    </row>
    <row r="168" spans="1:28" ht="12.75">
      <c r="A168" s="391"/>
      <c r="B168" s="392" t="s">
        <v>273</v>
      </c>
      <c r="C168" s="392">
        <v>610</v>
      </c>
      <c r="D168" s="399" t="s">
        <v>139</v>
      </c>
      <c r="E168" s="394">
        <v>33565.53</v>
      </c>
      <c r="F168" s="395">
        <v>38306.88</v>
      </c>
      <c r="G168" s="396">
        <v>55500</v>
      </c>
      <c r="H168" s="396">
        <v>54400</v>
      </c>
      <c r="I168" s="396">
        <v>56400</v>
      </c>
      <c r="J168" s="396">
        <v>57000</v>
      </c>
      <c r="K168" s="397">
        <v>57000</v>
      </c>
      <c r="L168" s="16"/>
      <c r="M168" s="32"/>
      <c r="N168" s="16"/>
      <c r="O168" s="16"/>
      <c r="Q168" s="4"/>
      <c r="R168" s="16"/>
      <c r="S168" s="16"/>
      <c r="T168" s="16"/>
      <c r="U168" s="16"/>
      <c r="X168" s="2"/>
      <c r="Y168" s="2"/>
      <c r="Z168" s="2"/>
      <c r="AA168" s="2"/>
      <c r="AB168" s="2"/>
    </row>
    <row r="169" spans="1:28" ht="12.75">
      <c r="A169" s="391"/>
      <c r="B169" s="392" t="s">
        <v>273</v>
      </c>
      <c r="C169" s="392">
        <v>620</v>
      </c>
      <c r="D169" s="399" t="s">
        <v>134</v>
      </c>
      <c r="E169" s="394">
        <v>13403.61</v>
      </c>
      <c r="F169" s="395">
        <v>15442.51</v>
      </c>
      <c r="G169" s="396">
        <v>21620</v>
      </c>
      <c r="H169" s="396">
        <v>21020</v>
      </c>
      <c r="I169" s="396">
        <v>21400</v>
      </c>
      <c r="J169" s="396">
        <v>21600</v>
      </c>
      <c r="K169" s="397">
        <v>21600</v>
      </c>
      <c r="L169" s="16"/>
      <c r="M169" s="32"/>
      <c r="N169" s="16"/>
      <c r="O169" s="16"/>
      <c r="Q169" s="4"/>
      <c r="R169" s="16"/>
      <c r="S169" s="16"/>
      <c r="T169" s="16"/>
      <c r="U169" s="16"/>
      <c r="X169" s="2"/>
      <c r="Y169" s="2"/>
      <c r="Z169" s="2"/>
      <c r="AA169" s="2"/>
      <c r="AB169" s="2"/>
    </row>
    <row r="170" spans="1:28" ht="12.75">
      <c r="A170" s="398"/>
      <c r="B170" s="392" t="s">
        <v>273</v>
      </c>
      <c r="C170" s="392">
        <v>630</v>
      </c>
      <c r="D170" s="399" t="s">
        <v>140</v>
      </c>
      <c r="E170" s="407">
        <v>74676.37</v>
      </c>
      <c r="F170" s="408">
        <v>55127.56</v>
      </c>
      <c r="G170" s="409">
        <v>93073</v>
      </c>
      <c r="H170" s="409">
        <v>104273</v>
      </c>
      <c r="I170" s="409">
        <v>54725</v>
      </c>
      <c r="J170" s="409">
        <v>59725</v>
      </c>
      <c r="K170" s="410">
        <v>59725</v>
      </c>
      <c r="N170" s="16"/>
      <c r="O170" s="16"/>
      <c r="Q170" s="4"/>
      <c r="R170" s="16"/>
      <c r="S170" s="16"/>
      <c r="T170" s="16"/>
      <c r="U170" s="16"/>
      <c r="X170" s="2"/>
      <c r="Y170" s="2"/>
      <c r="Z170" s="2"/>
      <c r="AA170" s="2"/>
      <c r="AB170" s="2"/>
    </row>
    <row r="171" spans="1:28" ht="12.75">
      <c r="A171" s="391"/>
      <c r="B171" s="392" t="s">
        <v>273</v>
      </c>
      <c r="C171" s="392">
        <v>640</v>
      </c>
      <c r="D171" s="432" t="s">
        <v>192</v>
      </c>
      <c r="E171" s="394">
        <v>300.82</v>
      </c>
      <c r="F171" s="395">
        <v>367.45</v>
      </c>
      <c r="G171" s="396"/>
      <c r="H171" s="396"/>
      <c r="I171" s="396"/>
      <c r="J171" s="396"/>
      <c r="K171" s="397"/>
      <c r="L171" s="16"/>
      <c r="M171" s="32"/>
      <c r="N171" s="15"/>
      <c r="O171" s="15"/>
      <c r="Q171" s="4"/>
      <c r="R171" s="15"/>
      <c r="S171" s="15"/>
      <c r="T171" s="15"/>
      <c r="U171" s="15"/>
      <c r="X171" s="2"/>
      <c r="Y171" s="2"/>
      <c r="Z171" s="2"/>
      <c r="AA171" s="2"/>
      <c r="AB171" s="2"/>
    </row>
    <row r="172" spans="1:28" ht="12.75">
      <c r="A172" s="433"/>
      <c r="B172" s="405"/>
      <c r="C172" s="405"/>
      <c r="D172" s="434" t="s">
        <v>17</v>
      </c>
      <c r="E172" s="394">
        <f aca="true" t="shared" si="43" ref="E172:K172">SUM(E168:E171)</f>
        <v>121946.33</v>
      </c>
      <c r="F172" s="395">
        <f>SUM(F168:F171)</f>
        <v>109244.4</v>
      </c>
      <c r="G172" s="396">
        <f t="shared" si="43"/>
        <v>170193</v>
      </c>
      <c r="H172" s="396">
        <f t="shared" si="43"/>
        <v>179693</v>
      </c>
      <c r="I172" s="396">
        <f t="shared" si="43"/>
        <v>132525</v>
      </c>
      <c r="J172" s="396">
        <f t="shared" si="43"/>
        <v>138325</v>
      </c>
      <c r="K172" s="397">
        <f t="shared" si="43"/>
        <v>138325</v>
      </c>
      <c r="L172" s="16"/>
      <c r="M172" s="32"/>
      <c r="N172" s="16"/>
      <c r="O172" s="16"/>
      <c r="Q172" s="4"/>
      <c r="R172" s="16"/>
      <c r="S172" s="16"/>
      <c r="T172" s="16"/>
      <c r="U172" s="16"/>
      <c r="X172" s="2"/>
      <c r="Y172" s="2"/>
      <c r="Z172" s="2"/>
      <c r="AA172" s="2"/>
      <c r="AB172" s="2"/>
    </row>
    <row r="173" spans="1:28" ht="12.75">
      <c r="A173" s="391" t="s">
        <v>277</v>
      </c>
      <c r="B173" s="392"/>
      <c r="C173" s="392"/>
      <c r="D173" s="413" t="s">
        <v>278</v>
      </c>
      <c r="E173" s="394"/>
      <c r="F173" s="395"/>
      <c r="G173" s="396"/>
      <c r="H173" s="396"/>
      <c r="I173" s="396"/>
      <c r="J173" s="396"/>
      <c r="K173" s="397"/>
      <c r="L173" s="16"/>
      <c r="M173" s="32"/>
      <c r="N173" s="16"/>
      <c r="O173" s="16"/>
      <c r="Q173" s="4"/>
      <c r="R173" s="16"/>
      <c r="S173" s="16"/>
      <c r="T173" s="16"/>
      <c r="U173" s="16"/>
      <c r="X173" s="2"/>
      <c r="Y173" s="2"/>
      <c r="Z173" s="2"/>
      <c r="AA173" s="2"/>
      <c r="AB173" s="2"/>
    </row>
    <row r="174" spans="1:28" ht="12.75">
      <c r="A174" s="391"/>
      <c r="B174" s="392" t="s">
        <v>273</v>
      </c>
      <c r="C174" s="392">
        <v>620</v>
      </c>
      <c r="D174" s="432" t="s">
        <v>134</v>
      </c>
      <c r="E174" s="394"/>
      <c r="F174" s="395"/>
      <c r="G174" s="396"/>
      <c r="H174" s="396"/>
      <c r="I174" s="396"/>
      <c r="J174" s="396">
        <v>350</v>
      </c>
      <c r="K174" s="397">
        <v>350</v>
      </c>
      <c r="L174" s="16"/>
      <c r="M174" s="32"/>
      <c r="N174" s="16"/>
      <c r="O174" s="16"/>
      <c r="Q174" s="4"/>
      <c r="R174" s="16"/>
      <c r="S174" s="16"/>
      <c r="T174" s="16"/>
      <c r="U174" s="16"/>
      <c r="X174" s="2"/>
      <c r="Y174" s="2"/>
      <c r="Z174" s="2"/>
      <c r="AA174" s="2"/>
      <c r="AB174" s="2"/>
    </row>
    <row r="175" spans="1:28" ht="12.75">
      <c r="A175" s="398"/>
      <c r="B175" s="392" t="s">
        <v>273</v>
      </c>
      <c r="C175" s="392">
        <v>630</v>
      </c>
      <c r="D175" s="399" t="s">
        <v>279</v>
      </c>
      <c r="E175" s="394"/>
      <c r="F175" s="395"/>
      <c r="G175" s="396"/>
      <c r="H175" s="396"/>
      <c r="I175" s="396"/>
      <c r="J175" s="396">
        <v>1000</v>
      </c>
      <c r="K175" s="397">
        <v>1000</v>
      </c>
      <c r="L175" s="16"/>
      <c r="M175" s="32"/>
      <c r="N175" s="16"/>
      <c r="O175" s="16"/>
      <c r="Q175" s="4"/>
      <c r="R175" s="16"/>
      <c r="S175" s="16"/>
      <c r="T175" s="16"/>
      <c r="U175" s="16"/>
      <c r="X175" s="2"/>
      <c r="Y175" s="2"/>
      <c r="Z175" s="2"/>
      <c r="AA175" s="2"/>
      <c r="AB175" s="2"/>
    </row>
    <row r="176" spans="1:28" ht="12.75">
      <c r="A176" s="433"/>
      <c r="B176" s="405"/>
      <c r="C176" s="405"/>
      <c r="D176" s="434" t="s">
        <v>17</v>
      </c>
      <c r="E176" s="407"/>
      <c r="F176" s="408"/>
      <c r="G176" s="409">
        <f>SUM(G174:G175)</f>
        <v>0</v>
      </c>
      <c r="H176" s="409">
        <f>SUM(H174:H175)</f>
        <v>0</v>
      </c>
      <c r="I176" s="409">
        <f>SUM(I174:I175)</f>
        <v>0</v>
      </c>
      <c r="J176" s="409">
        <f>SUM(J174:J175)</f>
        <v>1350</v>
      </c>
      <c r="K176" s="410">
        <f>SUM(K174:K175)</f>
        <v>1350</v>
      </c>
      <c r="L176" s="15"/>
      <c r="Q176" s="4"/>
      <c r="R176" s="10"/>
      <c r="S176" s="10"/>
      <c r="T176" s="10"/>
      <c r="U176" s="10"/>
      <c r="X176" s="2"/>
      <c r="Y176" s="2"/>
      <c r="Z176" s="2"/>
      <c r="AA176" s="2"/>
      <c r="AB176" s="2"/>
    </row>
    <row r="177" spans="1:28" ht="12.75">
      <c r="A177" s="391" t="s">
        <v>280</v>
      </c>
      <c r="B177" s="392"/>
      <c r="C177" s="392"/>
      <c r="D177" s="413" t="s">
        <v>281</v>
      </c>
      <c r="E177" s="394"/>
      <c r="F177" s="395"/>
      <c r="G177" s="396"/>
      <c r="H177" s="396"/>
      <c r="I177" s="396"/>
      <c r="J177" s="396"/>
      <c r="K177" s="397"/>
      <c r="L177" s="16"/>
      <c r="M177" s="32"/>
      <c r="N177" s="16"/>
      <c r="O177" s="16"/>
      <c r="Q177" s="4"/>
      <c r="R177" s="16"/>
      <c r="S177" s="16"/>
      <c r="T177" s="16"/>
      <c r="U177" s="16"/>
      <c r="X177" s="2"/>
      <c r="Y177" s="2"/>
      <c r="Z177" s="2"/>
      <c r="AA177" s="2"/>
      <c r="AB177" s="2"/>
    </row>
    <row r="178" spans="1:28" ht="12.75">
      <c r="A178" s="398"/>
      <c r="B178" s="392" t="s">
        <v>273</v>
      </c>
      <c r="C178" s="392">
        <v>630</v>
      </c>
      <c r="D178" s="399" t="s">
        <v>140</v>
      </c>
      <c r="E178" s="394">
        <v>864.79</v>
      </c>
      <c r="F178" s="395">
        <v>459.6</v>
      </c>
      <c r="G178" s="396">
        <v>1120</v>
      </c>
      <c r="H178" s="396">
        <v>720</v>
      </c>
      <c r="I178" s="396">
        <v>900</v>
      </c>
      <c r="J178" s="396">
        <v>900</v>
      </c>
      <c r="K178" s="397">
        <v>900</v>
      </c>
      <c r="L178" s="16"/>
      <c r="M178" s="32"/>
      <c r="N178" s="16"/>
      <c r="O178" s="16"/>
      <c r="Q178" s="4"/>
      <c r="R178" s="16"/>
      <c r="S178" s="16"/>
      <c r="T178" s="16"/>
      <c r="U178" s="16"/>
      <c r="X178" s="2"/>
      <c r="Y178" s="2"/>
      <c r="Z178" s="2"/>
      <c r="AA178" s="2"/>
      <c r="AB178" s="2"/>
    </row>
    <row r="179" spans="1:28" ht="12.75">
      <c r="A179" s="398"/>
      <c r="B179" s="392" t="s">
        <v>273</v>
      </c>
      <c r="C179" s="392">
        <v>640</v>
      </c>
      <c r="D179" s="399" t="s">
        <v>282</v>
      </c>
      <c r="E179" s="394">
        <v>6725</v>
      </c>
      <c r="F179" s="395">
        <v>6915</v>
      </c>
      <c r="G179" s="396">
        <v>100</v>
      </c>
      <c r="H179" s="396">
        <v>0</v>
      </c>
      <c r="I179" s="396">
        <v>100</v>
      </c>
      <c r="J179" s="396">
        <v>7300</v>
      </c>
      <c r="K179" s="397">
        <v>7300</v>
      </c>
      <c r="L179" s="16"/>
      <c r="M179" s="32"/>
      <c r="N179" s="16"/>
      <c r="O179" s="16"/>
      <c r="Q179" s="4"/>
      <c r="R179" s="16"/>
      <c r="S179" s="16"/>
      <c r="T179" s="16"/>
      <c r="U179" s="16"/>
      <c r="X179" s="2"/>
      <c r="Y179" s="2"/>
      <c r="Z179" s="2"/>
      <c r="AA179" s="2"/>
      <c r="AB179" s="2"/>
    </row>
    <row r="180" spans="1:28" ht="12.75">
      <c r="A180" s="433"/>
      <c r="B180" s="405"/>
      <c r="C180" s="405"/>
      <c r="D180" s="434" t="s">
        <v>17</v>
      </c>
      <c r="E180" s="394">
        <f aca="true" t="shared" si="44" ref="E180:K180">SUM(E178:E179)</f>
        <v>7589.79</v>
      </c>
      <c r="F180" s="395">
        <f>SUM(F178:F179)</f>
        <v>7374.6</v>
      </c>
      <c r="G180" s="396">
        <f t="shared" si="44"/>
        <v>1220</v>
      </c>
      <c r="H180" s="396">
        <f t="shared" si="44"/>
        <v>720</v>
      </c>
      <c r="I180" s="396">
        <f t="shared" si="44"/>
        <v>1000</v>
      </c>
      <c r="J180" s="396">
        <f t="shared" si="44"/>
        <v>8200</v>
      </c>
      <c r="K180" s="397">
        <f t="shared" si="44"/>
        <v>8200</v>
      </c>
      <c r="L180" s="16"/>
      <c r="M180" s="32"/>
      <c r="N180" s="16"/>
      <c r="O180" s="16"/>
      <c r="Q180" s="4"/>
      <c r="R180" s="16"/>
      <c r="S180" s="16"/>
      <c r="T180" s="16"/>
      <c r="U180" s="16"/>
      <c r="X180" s="2"/>
      <c r="Y180" s="2"/>
      <c r="Z180" s="2"/>
      <c r="AA180" s="2"/>
      <c r="AB180" s="2"/>
    </row>
    <row r="181" spans="1:28" ht="12.75">
      <c r="A181" s="391" t="s">
        <v>283</v>
      </c>
      <c r="B181" s="392"/>
      <c r="C181" s="392"/>
      <c r="D181" s="413" t="s">
        <v>284</v>
      </c>
      <c r="E181" s="394"/>
      <c r="F181" s="395"/>
      <c r="G181" s="396"/>
      <c r="H181" s="396"/>
      <c r="I181" s="396"/>
      <c r="J181" s="396"/>
      <c r="K181" s="397"/>
      <c r="L181" s="16"/>
      <c r="M181" s="32"/>
      <c r="N181" s="16"/>
      <c r="O181" s="16"/>
      <c r="Q181" s="4"/>
      <c r="R181" s="16"/>
      <c r="S181" s="16"/>
      <c r="T181" s="16"/>
      <c r="U181" s="16"/>
      <c r="X181" s="2"/>
      <c r="Y181" s="2"/>
      <c r="Z181" s="2"/>
      <c r="AA181" s="2"/>
      <c r="AB181" s="2"/>
    </row>
    <row r="182" spans="1:28" ht="12.75">
      <c r="A182" s="398"/>
      <c r="B182" s="392" t="s">
        <v>150</v>
      </c>
      <c r="C182" s="392">
        <v>640</v>
      </c>
      <c r="D182" s="399" t="s">
        <v>285</v>
      </c>
      <c r="E182" s="394">
        <v>13176.5</v>
      </c>
      <c r="F182" s="395">
        <v>8680</v>
      </c>
      <c r="G182" s="396">
        <v>8712</v>
      </c>
      <c r="H182" s="396">
        <v>6810</v>
      </c>
      <c r="I182" s="396">
        <v>9600</v>
      </c>
      <c r="J182" s="396">
        <v>9600</v>
      </c>
      <c r="K182" s="397">
        <v>9600</v>
      </c>
      <c r="L182" s="16"/>
      <c r="M182" s="32"/>
      <c r="N182" s="16"/>
      <c r="O182" s="16"/>
      <c r="Q182" s="4"/>
      <c r="R182" s="16"/>
      <c r="S182" s="16"/>
      <c r="T182" s="16"/>
      <c r="U182" s="16"/>
      <c r="X182" s="2"/>
      <c r="Y182" s="2"/>
      <c r="Z182" s="2"/>
      <c r="AA182" s="2"/>
      <c r="AB182" s="2"/>
    </row>
    <row r="183" spans="1:28" ht="12.75">
      <c r="A183" s="398"/>
      <c r="B183" s="392" t="s">
        <v>286</v>
      </c>
      <c r="C183" s="392">
        <v>640</v>
      </c>
      <c r="D183" s="463" t="s">
        <v>287</v>
      </c>
      <c r="E183" s="394">
        <v>4890</v>
      </c>
      <c r="F183" s="395">
        <v>4930</v>
      </c>
      <c r="G183" s="396">
        <v>5000</v>
      </c>
      <c r="H183" s="396">
        <v>2950</v>
      </c>
      <c r="I183" s="396">
        <v>3000</v>
      </c>
      <c r="J183" s="396">
        <v>3000</v>
      </c>
      <c r="K183" s="397">
        <v>3000</v>
      </c>
      <c r="L183" s="16"/>
      <c r="M183" s="32"/>
      <c r="N183" s="16"/>
      <c r="O183" s="16"/>
      <c r="Q183" s="4"/>
      <c r="R183" s="16"/>
      <c r="S183" s="16"/>
      <c r="T183" s="16"/>
      <c r="U183" s="16"/>
      <c r="X183" s="2"/>
      <c r="Y183" s="2"/>
      <c r="Z183" s="2"/>
      <c r="AA183" s="2"/>
      <c r="AB183" s="2"/>
    </row>
    <row r="184" spans="1:28" ht="12.75">
      <c r="A184" s="433"/>
      <c r="B184" s="405"/>
      <c r="C184" s="405"/>
      <c r="D184" s="434" t="s">
        <v>17</v>
      </c>
      <c r="E184" s="394">
        <f aca="true" t="shared" si="45" ref="E184:K184">SUM(E182:E183)</f>
        <v>18066.5</v>
      </c>
      <c r="F184" s="395">
        <f>SUM(F182:F183)</f>
        <v>13610</v>
      </c>
      <c r="G184" s="396">
        <f t="shared" si="45"/>
        <v>13712</v>
      </c>
      <c r="H184" s="396">
        <f t="shared" si="45"/>
        <v>9760</v>
      </c>
      <c r="I184" s="396">
        <f t="shared" si="45"/>
        <v>12600</v>
      </c>
      <c r="J184" s="396">
        <f t="shared" si="45"/>
        <v>12600</v>
      </c>
      <c r="K184" s="397">
        <f t="shared" si="45"/>
        <v>12600</v>
      </c>
      <c r="L184" s="16"/>
      <c r="M184" s="32"/>
      <c r="N184" s="16"/>
      <c r="O184" s="16"/>
      <c r="Q184" s="4"/>
      <c r="R184" s="16"/>
      <c r="S184" s="16"/>
      <c r="T184" s="16"/>
      <c r="U184" s="16"/>
      <c r="X184" s="2"/>
      <c r="Y184" s="2"/>
      <c r="Z184" s="2"/>
      <c r="AA184" s="2"/>
      <c r="AB184" s="2"/>
    </row>
    <row r="185" spans="1:28" ht="12.75">
      <c r="A185" s="415" t="s">
        <v>288</v>
      </c>
      <c r="B185" s="416"/>
      <c r="C185" s="416"/>
      <c r="D185" s="417" t="s">
        <v>289</v>
      </c>
      <c r="E185" s="435">
        <f>E191+E197+E200+E203+E206+E209+E213+E216+E219+E225+E228</f>
        <v>433936.24</v>
      </c>
      <c r="F185" s="435">
        <f aca="true" t="shared" si="46" ref="F185:K185">F191+F197+F200+F203+F206+F209+F213+F216+F219+F225+F228</f>
        <v>487291.26</v>
      </c>
      <c r="G185" s="438">
        <f t="shared" si="46"/>
        <v>532483</v>
      </c>
      <c r="H185" s="438">
        <f t="shared" si="46"/>
        <v>553341</v>
      </c>
      <c r="I185" s="438">
        <f t="shared" si="46"/>
        <v>550615</v>
      </c>
      <c r="J185" s="438">
        <f t="shared" si="46"/>
        <v>583264</v>
      </c>
      <c r="K185" s="438">
        <f t="shared" si="46"/>
        <v>574234</v>
      </c>
      <c r="L185" s="27"/>
      <c r="M185" s="39"/>
      <c r="N185" s="16"/>
      <c r="O185" s="16"/>
      <c r="Q185" s="4"/>
      <c r="R185" s="16"/>
      <c r="S185" s="16"/>
      <c r="T185" s="16"/>
      <c r="U185" s="16"/>
      <c r="X185" s="2"/>
      <c r="Y185" s="2"/>
      <c r="Z185" s="2"/>
      <c r="AA185" s="2"/>
      <c r="AB185" s="2"/>
    </row>
    <row r="186" spans="1:28" ht="12.75">
      <c r="A186" s="391" t="s">
        <v>290</v>
      </c>
      <c r="B186" s="414"/>
      <c r="C186" s="414"/>
      <c r="D186" s="430" t="s">
        <v>291</v>
      </c>
      <c r="E186" s="444"/>
      <c r="F186" s="445"/>
      <c r="G186" s="409"/>
      <c r="H186" s="409"/>
      <c r="I186" s="446"/>
      <c r="J186" s="446"/>
      <c r="K186" s="447"/>
      <c r="L186" s="27"/>
      <c r="M186" s="39"/>
      <c r="N186" s="16"/>
      <c r="O186" s="16"/>
      <c r="Q186" s="8"/>
      <c r="R186" s="16"/>
      <c r="S186" s="16"/>
      <c r="T186" s="16"/>
      <c r="U186" s="16"/>
      <c r="X186" s="2"/>
      <c r="Y186" s="2"/>
      <c r="Z186" s="2"/>
      <c r="AA186" s="2"/>
      <c r="AB186" s="2"/>
    </row>
    <row r="187" spans="1:28" ht="12.75">
      <c r="A187" s="398"/>
      <c r="B187" s="392" t="s">
        <v>161</v>
      </c>
      <c r="C187" s="392">
        <v>610</v>
      </c>
      <c r="D187" s="399" t="s">
        <v>139</v>
      </c>
      <c r="E187" s="394">
        <v>125294.54</v>
      </c>
      <c r="F187" s="395">
        <v>149513.1</v>
      </c>
      <c r="G187" s="396">
        <v>173000</v>
      </c>
      <c r="H187" s="396">
        <v>167500</v>
      </c>
      <c r="I187" s="396">
        <v>189000</v>
      </c>
      <c r="J187" s="396">
        <v>214000</v>
      </c>
      <c r="K187" s="397">
        <v>214000</v>
      </c>
      <c r="L187" s="16"/>
      <c r="M187" s="32"/>
      <c r="N187" s="16"/>
      <c r="O187" s="16"/>
      <c r="Q187" s="4"/>
      <c r="R187" s="16"/>
      <c r="S187" s="16"/>
      <c r="T187" s="16"/>
      <c r="U187" s="16"/>
      <c r="X187" s="2"/>
      <c r="Y187" s="2"/>
      <c r="Z187" s="2"/>
      <c r="AA187" s="2"/>
      <c r="AB187" s="2"/>
    </row>
    <row r="188" spans="1:28" ht="12.75">
      <c r="A188" s="398"/>
      <c r="B188" s="392" t="s">
        <v>161</v>
      </c>
      <c r="C188" s="392">
        <v>620</v>
      </c>
      <c r="D188" s="399" t="s">
        <v>134</v>
      </c>
      <c r="E188" s="394">
        <v>45477.37</v>
      </c>
      <c r="F188" s="395">
        <v>53172.6</v>
      </c>
      <c r="G188" s="396">
        <v>68340</v>
      </c>
      <c r="H188" s="396">
        <v>68340</v>
      </c>
      <c r="I188" s="396">
        <v>71700</v>
      </c>
      <c r="J188" s="396">
        <v>81200</v>
      </c>
      <c r="K188" s="397">
        <v>81200</v>
      </c>
      <c r="L188" s="16"/>
      <c r="M188" s="32"/>
      <c r="N188" s="16"/>
      <c r="O188" s="16"/>
      <c r="Q188" s="4"/>
      <c r="R188" s="16"/>
      <c r="S188" s="16"/>
      <c r="T188" s="16"/>
      <c r="U188" s="16"/>
      <c r="X188" s="2"/>
      <c r="Y188" s="2"/>
      <c r="Z188" s="2"/>
      <c r="AA188" s="2"/>
      <c r="AB188" s="2"/>
    </row>
    <row r="189" spans="1:28" ht="12.75">
      <c r="A189" s="398"/>
      <c r="B189" s="392" t="s">
        <v>161</v>
      </c>
      <c r="C189" s="392">
        <v>630</v>
      </c>
      <c r="D189" s="432" t="s">
        <v>140</v>
      </c>
      <c r="E189" s="411">
        <v>117443.18</v>
      </c>
      <c r="F189" s="412">
        <v>125293.63</v>
      </c>
      <c r="G189" s="409">
        <v>123765</v>
      </c>
      <c r="H189" s="409">
        <v>132804</v>
      </c>
      <c r="I189" s="409">
        <v>128020</v>
      </c>
      <c r="J189" s="409">
        <v>127520</v>
      </c>
      <c r="K189" s="410">
        <v>127520</v>
      </c>
      <c r="L189" s="15"/>
      <c r="N189" s="15"/>
      <c r="O189" s="15"/>
      <c r="Q189" s="4"/>
      <c r="R189" s="15"/>
      <c r="S189" s="15"/>
      <c r="T189" s="15"/>
      <c r="U189" s="15"/>
      <c r="X189" s="2"/>
      <c r="Y189" s="2"/>
      <c r="Z189" s="2"/>
      <c r="AA189" s="2"/>
      <c r="AB189" s="2"/>
    </row>
    <row r="190" spans="1:28" ht="12.75">
      <c r="A190" s="398"/>
      <c r="B190" s="392" t="s">
        <v>161</v>
      </c>
      <c r="C190" s="392">
        <v>640</v>
      </c>
      <c r="D190" s="399" t="s">
        <v>292</v>
      </c>
      <c r="E190" s="394">
        <v>2537.08</v>
      </c>
      <c r="F190" s="395">
        <v>954.77</v>
      </c>
      <c r="G190" s="396">
        <v>9830</v>
      </c>
      <c r="H190" s="396">
        <v>17330</v>
      </c>
      <c r="I190" s="396"/>
      <c r="J190" s="396">
        <v>2700</v>
      </c>
      <c r="K190" s="397">
        <v>3000</v>
      </c>
      <c r="L190" s="16"/>
      <c r="M190" s="32"/>
      <c r="N190" s="16"/>
      <c r="O190" s="16"/>
      <c r="Q190" s="5"/>
      <c r="R190" s="16"/>
      <c r="S190" s="16"/>
      <c r="T190" s="16"/>
      <c r="U190" s="16"/>
      <c r="X190" s="2"/>
      <c r="Y190" s="2"/>
      <c r="Z190" s="2"/>
      <c r="AA190" s="2"/>
      <c r="AB190" s="2"/>
    </row>
    <row r="191" spans="1:28" ht="12.75">
      <c r="A191" s="433"/>
      <c r="B191" s="405"/>
      <c r="C191" s="405"/>
      <c r="D191" s="434" t="s">
        <v>17</v>
      </c>
      <c r="E191" s="394">
        <f aca="true" t="shared" si="47" ref="E191:K191">SUM(E187:E190)</f>
        <v>290752.17</v>
      </c>
      <c r="F191" s="395">
        <f t="shared" si="47"/>
        <v>328934.10000000003</v>
      </c>
      <c r="G191" s="396">
        <f t="shared" si="47"/>
        <v>374935</v>
      </c>
      <c r="H191" s="396">
        <f t="shared" si="47"/>
        <v>385974</v>
      </c>
      <c r="I191" s="396">
        <f t="shared" si="47"/>
        <v>388720</v>
      </c>
      <c r="J191" s="396">
        <f t="shared" si="47"/>
        <v>425420</v>
      </c>
      <c r="K191" s="397">
        <f t="shared" si="47"/>
        <v>425720</v>
      </c>
      <c r="L191" s="16"/>
      <c r="M191" s="32"/>
      <c r="N191" s="32"/>
      <c r="O191" s="32"/>
      <c r="Q191" s="4"/>
      <c r="R191" s="32"/>
      <c r="S191" s="32"/>
      <c r="T191" s="32"/>
      <c r="U191" s="32"/>
      <c r="X191" s="2"/>
      <c r="Y191" s="2"/>
      <c r="Z191" s="2"/>
      <c r="AA191" s="2"/>
      <c r="AB191" s="2"/>
    </row>
    <row r="192" spans="1:28" ht="12.75">
      <c r="A192" s="391" t="s">
        <v>293</v>
      </c>
      <c r="B192" s="392"/>
      <c r="C192" s="392"/>
      <c r="D192" s="430" t="s">
        <v>294</v>
      </c>
      <c r="E192" s="394"/>
      <c r="F192" s="395"/>
      <c r="G192" s="409"/>
      <c r="H192" s="409"/>
      <c r="I192" s="396"/>
      <c r="J192" s="396"/>
      <c r="K192" s="397"/>
      <c r="L192" s="32"/>
      <c r="M192" s="32"/>
      <c r="Q192" s="4"/>
      <c r="R192" s="10"/>
      <c r="S192" s="10"/>
      <c r="T192" s="10"/>
      <c r="U192" s="10"/>
      <c r="X192" s="2"/>
      <c r="Y192" s="2"/>
      <c r="Z192" s="2"/>
      <c r="AA192" s="2"/>
      <c r="AB192" s="2"/>
    </row>
    <row r="193" spans="1:28" ht="12.75">
      <c r="A193" s="398"/>
      <c r="B193" s="392" t="s">
        <v>161</v>
      </c>
      <c r="C193" s="392">
        <v>610</v>
      </c>
      <c r="D193" s="399" t="s">
        <v>139</v>
      </c>
      <c r="E193" s="394">
        <v>12543.27</v>
      </c>
      <c r="F193" s="395">
        <v>9481.08</v>
      </c>
      <c r="G193" s="396">
        <v>10900</v>
      </c>
      <c r="H193" s="396">
        <v>10300</v>
      </c>
      <c r="I193" s="396">
        <v>10300</v>
      </c>
      <c r="J193" s="396">
        <v>10300</v>
      </c>
      <c r="K193" s="397">
        <v>10300</v>
      </c>
      <c r="L193" s="16"/>
      <c r="M193" s="32"/>
      <c r="Q193" s="4"/>
      <c r="R193" s="10"/>
      <c r="S193" s="10"/>
      <c r="T193" s="10"/>
      <c r="U193" s="10"/>
      <c r="X193" s="2"/>
      <c r="Y193" s="2"/>
      <c r="Z193" s="2"/>
      <c r="AA193" s="2"/>
      <c r="AB193" s="2"/>
    </row>
    <row r="194" spans="1:28" ht="12.75">
      <c r="A194" s="398"/>
      <c r="B194" s="392" t="s">
        <v>161</v>
      </c>
      <c r="C194" s="392">
        <v>620</v>
      </c>
      <c r="D194" s="399" t="s">
        <v>134</v>
      </c>
      <c r="E194" s="394">
        <v>5470.93</v>
      </c>
      <c r="F194" s="395">
        <v>3718.92</v>
      </c>
      <c r="G194" s="396">
        <v>4200</v>
      </c>
      <c r="H194" s="396">
        <v>4000</v>
      </c>
      <c r="I194" s="396">
        <v>3900</v>
      </c>
      <c r="J194" s="396">
        <v>3900</v>
      </c>
      <c r="K194" s="397">
        <v>3900</v>
      </c>
      <c r="L194" s="16"/>
      <c r="M194" s="32"/>
      <c r="N194" s="16"/>
      <c r="O194" s="16"/>
      <c r="Q194" s="5"/>
      <c r="R194" s="16"/>
      <c r="S194" s="16"/>
      <c r="T194" s="16"/>
      <c r="U194" s="16"/>
      <c r="X194" s="2"/>
      <c r="Y194" s="2"/>
      <c r="Z194" s="2"/>
      <c r="AA194" s="2"/>
      <c r="AB194" s="2"/>
    </row>
    <row r="195" spans="1:28" ht="12.75">
      <c r="A195" s="398"/>
      <c r="B195" s="392" t="s">
        <v>161</v>
      </c>
      <c r="C195" s="392">
        <v>630</v>
      </c>
      <c r="D195" s="399" t="s">
        <v>140</v>
      </c>
      <c r="E195" s="411">
        <v>13984.38</v>
      </c>
      <c r="F195" s="412">
        <v>5382.74</v>
      </c>
      <c r="G195" s="409">
        <v>8275</v>
      </c>
      <c r="H195" s="409">
        <v>8275</v>
      </c>
      <c r="I195" s="409">
        <v>8265</v>
      </c>
      <c r="J195" s="409">
        <v>8265</v>
      </c>
      <c r="K195" s="410">
        <v>8265</v>
      </c>
      <c r="L195" s="15"/>
      <c r="N195" s="16"/>
      <c r="O195" s="16"/>
      <c r="Q195" s="5"/>
      <c r="R195" s="16"/>
      <c r="S195" s="16"/>
      <c r="T195" s="16"/>
      <c r="U195" s="16"/>
      <c r="X195" s="2"/>
      <c r="Y195" s="2"/>
      <c r="Z195" s="2"/>
      <c r="AA195" s="2"/>
      <c r="AB195" s="2"/>
    </row>
    <row r="196" spans="1:28" ht="12.75">
      <c r="A196" s="398"/>
      <c r="B196" s="392" t="s">
        <v>161</v>
      </c>
      <c r="C196" s="392">
        <v>640</v>
      </c>
      <c r="D196" s="399" t="s">
        <v>295</v>
      </c>
      <c r="E196" s="394">
        <v>1687.5</v>
      </c>
      <c r="F196" s="395"/>
      <c r="G196" s="409"/>
      <c r="H196" s="409"/>
      <c r="I196" s="396"/>
      <c r="J196" s="396"/>
      <c r="K196" s="397"/>
      <c r="L196" s="16"/>
      <c r="M196" s="32"/>
      <c r="N196" s="16"/>
      <c r="O196" s="16"/>
      <c r="Q196" s="4"/>
      <c r="R196" s="16"/>
      <c r="S196" s="16"/>
      <c r="T196" s="16"/>
      <c r="U196" s="16"/>
      <c r="X196" s="2"/>
      <c r="Y196" s="2"/>
      <c r="Z196" s="2"/>
      <c r="AA196" s="2"/>
      <c r="AB196" s="2"/>
    </row>
    <row r="197" spans="1:28" ht="12.75">
      <c r="A197" s="433"/>
      <c r="B197" s="405"/>
      <c r="C197" s="405"/>
      <c r="D197" s="434" t="s">
        <v>17</v>
      </c>
      <c r="E197" s="394">
        <f aca="true" t="shared" si="48" ref="E197:K197">SUM(E193:E196)</f>
        <v>33686.08</v>
      </c>
      <c r="F197" s="395">
        <f>SUM(F193:F195)</f>
        <v>18582.739999999998</v>
      </c>
      <c r="G197" s="396">
        <f t="shared" si="48"/>
        <v>23375</v>
      </c>
      <c r="H197" s="396">
        <f t="shared" si="48"/>
        <v>22575</v>
      </c>
      <c r="I197" s="396">
        <f t="shared" si="48"/>
        <v>22465</v>
      </c>
      <c r="J197" s="396">
        <f t="shared" si="48"/>
        <v>22465</v>
      </c>
      <c r="K197" s="397">
        <f t="shared" si="48"/>
        <v>22465</v>
      </c>
      <c r="L197" s="16"/>
      <c r="M197" s="32"/>
      <c r="N197" s="16"/>
      <c r="O197" s="16"/>
      <c r="Q197" s="4"/>
      <c r="R197" s="16"/>
      <c r="S197" s="16"/>
      <c r="T197" s="16"/>
      <c r="U197" s="16"/>
      <c r="X197" s="2"/>
      <c r="Y197" s="2"/>
      <c r="Z197" s="2"/>
      <c r="AA197" s="2"/>
      <c r="AB197" s="2"/>
    </row>
    <row r="198" spans="1:28" ht="12.75">
      <c r="A198" s="391" t="s">
        <v>296</v>
      </c>
      <c r="B198" s="392"/>
      <c r="C198" s="392"/>
      <c r="D198" s="393" t="s">
        <v>297</v>
      </c>
      <c r="E198" s="394"/>
      <c r="F198" s="395"/>
      <c r="G198" s="409"/>
      <c r="H198" s="409"/>
      <c r="I198" s="396"/>
      <c r="J198" s="396"/>
      <c r="K198" s="397"/>
      <c r="L198" s="16"/>
      <c r="M198" s="32"/>
      <c r="N198" s="16"/>
      <c r="O198" s="16"/>
      <c r="Q198" s="4"/>
      <c r="R198" s="16"/>
      <c r="S198" s="16"/>
      <c r="T198" s="16"/>
      <c r="U198" s="16"/>
      <c r="X198" s="2"/>
      <c r="Y198" s="2"/>
      <c r="Z198" s="2"/>
      <c r="AA198" s="2"/>
      <c r="AB198" s="2"/>
    </row>
    <row r="199" spans="1:28" ht="14.25" customHeight="1">
      <c r="A199" s="398"/>
      <c r="B199" s="392" t="s">
        <v>298</v>
      </c>
      <c r="C199" s="392">
        <v>630</v>
      </c>
      <c r="D199" s="399" t="s">
        <v>140</v>
      </c>
      <c r="E199" s="394">
        <v>51335.28</v>
      </c>
      <c r="F199" s="395">
        <v>55991.56</v>
      </c>
      <c r="G199" s="396">
        <v>56640</v>
      </c>
      <c r="H199" s="396">
        <v>58239</v>
      </c>
      <c r="I199" s="396">
        <v>59100</v>
      </c>
      <c r="J199" s="396">
        <v>63500</v>
      </c>
      <c r="K199" s="397">
        <v>63500</v>
      </c>
      <c r="L199" s="16"/>
      <c r="M199" s="32"/>
      <c r="N199" s="16"/>
      <c r="O199" s="16"/>
      <c r="Q199" s="4"/>
      <c r="R199" s="16"/>
      <c r="S199" s="16"/>
      <c r="T199" s="16"/>
      <c r="U199" s="16"/>
      <c r="X199" s="2"/>
      <c r="Y199" s="2"/>
      <c r="Z199" s="2"/>
      <c r="AA199" s="2"/>
      <c r="AB199" s="2"/>
    </row>
    <row r="200" spans="1:28" ht="14.25" customHeight="1">
      <c r="A200" s="433"/>
      <c r="B200" s="405"/>
      <c r="C200" s="405"/>
      <c r="D200" s="459" t="s">
        <v>17</v>
      </c>
      <c r="E200" s="394">
        <f aca="true" t="shared" si="49" ref="E200:K200">SUM(E199:E199)</f>
        <v>51335.28</v>
      </c>
      <c r="F200" s="395">
        <f>SUM(F199:F199)</f>
        <v>55991.56</v>
      </c>
      <c r="G200" s="396">
        <f t="shared" si="49"/>
        <v>56640</v>
      </c>
      <c r="H200" s="396">
        <f t="shared" si="49"/>
        <v>58239</v>
      </c>
      <c r="I200" s="396">
        <f t="shared" si="49"/>
        <v>59100</v>
      </c>
      <c r="J200" s="396">
        <f t="shared" si="49"/>
        <v>63500</v>
      </c>
      <c r="K200" s="397">
        <f t="shared" si="49"/>
        <v>63500</v>
      </c>
      <c r="L200" s="16"/>
      <c r="M200" s="32"/>
      <c r="N200" s="16"/>
      <c r="O200" s="16"/>
      <c r="Q200" s="4"/>
      <c r="R200" s="16"/>
      <c r="S200" s="16"/>
      <c r="T200" s="16"/>
      <c r="U200" s="16"/>
      <c r="X200" s="2"/>
      <c r="Y200" s="2"/>
      <c r="Z200" s="2"/>
      <c r="AA200" s="2"/>
      <c r="AB200" s="2"/>
    </row>
    <row r="201" spans="1:28" ht="14.25" customHeight="1">
      <c r="A201" s="391" t="s">
        <v>299</v>
      </c>
      <c r="B201" s="392"/>
      <c r="C201" s="392"/>
      <c r="D201" s="413" t="s">
        <v>300</v>
      </c>
      <c r="E201" s="394"/>
      <c r="F201" s="395"/>
      <c r="G201" s="409"/>
      <c r="H201" s="409"/>
      <c r="I201" s="396"/>
      <c r="J201" s="396"/>
      <c r="K201" s="397"/>
      <c r="L201" s="32"/>
      <c r="M201" s="32"/>
      <c r="N201" s="32"/>
      <c r="O201" s="32"/>
      <c r="Q201" s="5"/>
      <c r="R201" s="32"/>
      <c r="S201" s="32"/>
      <c r="T201" s="32"/>
      <c r="U201" s="32"/>
      <c r="X201" s="2"/>
      <c r="Y201" s="2"/>
      <c r="Z201" s="2"/>
      <c r="AA201" s="2"/>
      <c r="AB201" s="2"/>
    </row>
    <row r="202" spans="1:28" ht="14.25" customHeight="1">
      <c r="A202" s="391"/>
      <c r="B202" s="428" t="s">
        <v>301</v>
      </c>
      <c r="C202" s="392">
        <v>630</v>
      </c>
      <c r="D202" s="432" t="s">
        <v>140</v>
      </c>
      <c r="E202" s="394">
        <v>7692.48</v>
      </c>
      <c r="F202" s="395">
        <v>3712.48</v>
      </c>
      <c r="G202" s="396">
        <v>3720</v>
      </c>
      <c r="H202" s="396">
        <v>3720</v>
      </c>
      <c r="I202" s="396">
        <v>3720</v>
      </c>
      <c r="J202" s="396">
        <v>3720</v>
      </c>
      <c r="K202" s="397">
        <v>3720</v>
      </c>
      <c r="L202" s="16"/>
      <c r="M202" s="32"/>
      <c r="N202" s="16"/>
      <c r="O202" s="16"/>
      <c r="Q202" s="24"/>
      <c r="R202" s="16"/>
      <c r="S202" s="16"/>
      <c r="T202" s="16"/>
      <c r="U202" s="16"/>
      <c r="X202" s="2"/>
      <c r="Y202" s="2"/>
      <c r="Z202" s="2"/>
      <c r="AA202" s="2"/>
      <c r="AB202" s="2"/>
    </row>
    <row r="203" spans="1:28" ht="12.75">
      <c r="A203" s="398"/>
      <c r="B203" s="392"/>
      <c r="C203" s="392"/>
      <c r="D203" s="399" t="s">
        <v>17</v>
      </c>
      <c r="E203" s="394">
        <f aca="true" t="shared" si="50" ref="E203:K203">SUM(E202:E202)</f>
        <v>7692.48</v>
      </c>
      <c r="F203" s="395">
        <f>SUM(F202:F202)</f>
        <v>3712.48</v>
      </c>
      <c r="G203" s="396">
        <f t="shared" si="50"/>
        <v>3720</v>
      </c>
      <c r="H203" s="396">
        <f t="shared" si="50"/>
        <v>3720</v>
      </c>
      <c r="I203" s="396">
        <f t="shared" si="50"/>
        <v>3720</v>
      </c>
      <c r="J203" s="396">
        <f t="shared" si="50"/>
        <v>3720</v>
      </c>
      <c r="K203" s="397">
        <f t="shared" si="50"/>
        <v>3720</v>
      </c>
      <c r="L203" s="16"/>
      <c r="M203" s="32"/>
      <c r="N203" s="16"/>
      <c r="O203" s="16"/>
      <c r="Q203" s="4"/>
      <c r="R203" s="16"/>
      <c r="S203" s="16"/>
      <c r="T203" s="16"/>
      <c r="U203" s="16"/>
      <c r="X203" s="2"/>
      <c r="Y203" s="2"/>
      <c r="Z203" s="2"/>
      <c r="AA203" s="2"/>
      <c r="AB203" s="2"/>
    </row>
    <row r="204" spans="1:28" ht="12.75">
      <c r="A204" s="391" t="s">
        <v>302</v>
      </c>
      <c r="B204" s="392"/>
      <c r="C204" s="392"/>
      <c r="D204" s="393" t="s">
        <v>303</v>
      </c>
      <c r="E204" s="394"/>
      <c r="F204" s="395"/>
      <c r="G204" s="396"/>
      <c r="H204" s="396"/>
      <c r="I204" s="396"/>
      <c r="J204" s="396"/>
      <c r="K204" s="397"/>
      <c r="L204" s="16"/>
      <c r="M204" s="32"/>
      <c r="N204" s="16"/>
      <c r="O204" s="16"/>
      <c r="Q204" s="4"/>
      <c r="R204" s="16"/>
      <c r="S204" s="16"/>
      <c r="T204" s="16"/>
      <c r="U204" s="16"/>
      <c r="X204" s="2"/>
      <c r="Y204" s="2"/>
      <c r="Z204" s="2"/>
      <c r="AA204" s="2"/>
      <c r="AB204" s="2"/>
    </row>
    <row r="205" spans="1:28" ht="12.75">
      <c r="A205" s="398"/>
      <c r="B205" s="428" t="s">
        <v>301</v>
      </c>
      <c r="C205" s="392">
        <v>630</v>
      </c>
      <c r="D205" s="399" t="s">
        <v>140</v>
      </c>
      <c r="E205" s="394"/>
      <c r="F205" s="395">
        <v>2920.94</v>
      </c>
      <c r="G205" s="396"/>
      <c r="H205" s="396">
        <v>1500</v>
      </c>
      <c r="I205" s="396"/>
      <c r="J205" s="396"/>
      <c r="K205" s="397"/>
      <c r="L205" s="16"/>
      <c r="M205" s="32"/>
      <c r="N205" s="16"/>
      <c r="O205" s="16"/>
      <c r="Q205" s="4"/>
      <c r="R205" s="16"/>
      <c r="S205" s="16"/>
      <c r="T205" s="16"/>
      <c r="U205" s="16"/>
      <c r="X205" s="2"/>
      <c r="Y205" s="2"/>
      <c r="Z205" s="2"/>
      <c r="AA205" s="2"/>
      <c r="AB205" s="2"/>
    </row>
    <row r="206" spans="1:28" ht="12.75">
      <c r="A206" s="433"/>
      <c r="B206" s="405"/>
      <c r="C206" s="405"/>
      <c r="D206" s="434" t="s">
        <v>17</v>
      </c>
      <c r="E206" s="394"/>
      <c r="F206" s="395">
        <f>SUM(F205)</f>
        <v>2920.94</v>
      </c>
      <c r="G206" s="396">
        <f>SUM(G205)</f>
        <v>0</v>
      </c>
      <c r="H206" s="396">
        <f>SUM(H205)</f>
        <v>1500</v>
      </c>
      <c r="I206" s="396"/>
      <c r="J206" s="396"/>
      <c r="K206" s="397"/>
      <c r="L206" s="16"/>
      <c r="M206" s="32"/>
      <c r="N206" s="16"/>
      <c r="O206" s="16"/>
      <c r="Q206" s="4"/>
      <c r="R206" s="16"/>
      <c r="S206" s="16"/>
      <c r="T206" s="16"/>
      <c r="U206" s="16"/>
      <c r="X206" s="2"/>
      <c r="Y206" s="2"/>
      <c r="Z206" s="2"/>
      <c r="AA206" s="2"/>
      <c r="AB206" s="2"/>
    </row>
    <row r="207" spans="1:28" ht="12.75">
      <c r="A207" s="391" t="s">
        <v>304</v>
      </c>
      <c r="B207" s="392"/>
      <c r="C207" s="392"/>
      <c r="D207" s="393" t="s">
        <v>305</v>
      </c>
      <c r="E207" s="411"/>
      <c r="F207" s="412"/>
      <c r="G207" s="409"/>
      <c r="H207" s="409"/>
      <c r="I207" s="409"/>
      <c r="J207" s="409"/>
      <c r="K207" s="410"/>
      <c r="N207" s="16"/>
      <c r="O207" s="16"/>
      <c r="Q207" s="4"/>
      <c r="R207" s="16"/>
      <c r="S207" s="16"/>
      <c r="T207" s="16"/>
      <c r="U207" s="16"/>
      <c r="X207" s="2"/>
      <c r="Y207" s="2"/>
      <c r="Z207" s="2"/>
      <c r="AA207" s="2"/>
      <c r="AB207" s="2"/>
    </row>
    <row r="208" spans="1:28" ht="12.75">
      <c r="A208" s="391"/>
      <c r="B208" s="392" t="s">
        <v>150</v>
      </c>
      <c r="C208" s="392">
        <v>630</v>
      </c>
      <c r="D208" s="399" t="s">
        <v>140</v>
      </c>
      <c r="E208" s="411">
        <v>797.63</v>
      </c>
      <c r="F208" s="412">
        <v>1741.84</v>
      </c>
      <c r="G208" s="409">
        <v>3000</v>
      </c>
      <c r="H208" s="409">
        <v>3000</v>
      </c>
      <c r="I208" s="409">
        <v>4000</v>
      </c>
      <c r="J208" s="409">
        <v>4000</v>
      </c>
      <c r="K208" s="410">
        <v>4000</v>
      </c>
      <c r="N208" s="16"/>
      <c r="O208" s="16"/>
      <c r="Q208" s="4"/>
      <c r="R208" s="16"/>
      <c r="S208" s="16"/>
      <c r="T208" s="16"/>
      <c r="U208" s="16"/>
      <c r="X208" s="2"/>
      <c r="Y208" s="2"/>
      <c r="Z208" s="2"/>
      <c r="AA208" s="2"/>
      <c r="AB208" s="2"/>
    </row>
    <row r="209" spans="1:28" ht="12.75">
      <c r="A209" s="433"/>
      <c r="B209" s="405"/>
      <c r="C209" s="405"/>
      <c r="D209" s="434" t="s">
        <v>17</v>
      </c>
      <c r="E209" s="394">
        <f aca="true" t="shared" si="51" ref="E209:K209">SUM(E208:E208)</f>
        <v>797.63</v>
      </c>
      <c r="F209" s="395">
        <f>SUM(F208:F208)</f>
        <v>1741.84</v>
      </c>
      <c r="G209" s="396">
        <f t="shared" si="51"/>
        <v>3000</v>
      </c>
      <c r="H209" s="396">
        <f t="shared" si="51"/>
        <v>3000</v>
      </c>
      <c r="I209" s="396">
        <f t="shared" si="51"/>
        <v>4000</v>
      </c>
      <c r="J209" s="396">
        <f t="shared" si="51"/>
        <v>4000</v>
      </c>
      <c r="K209" s="397">
        <f t="shared" si="51"/>
        <v>4000</v>
      </c>
      <c r="L209" s="16"/>
      <c r="M209" s="32"/>
      <c r="N209" s="16"/>
      <c r="O209" s="16"/>
      <c r="Q209" s="4"/>
      <c r="R209" s="16"/>
      <c r="S209" s="16"/>
      <c r="T209" s="16"/>
      <c r="U209" s="16"/>
      <c r="W209" s="15"/>
      <c r="X209" s="2"/>
      <c r="Y209" s="2"/>
      <c r="Z209" s="2"/>
      <c r="AA209" s="2"/>
      <c r="AB209" s="2"/>
    </row>
    <row r="210" spans="1:28" ht="12.75">
      <c r="A210" s="391" t="s">
        <v>306</v>
      </c>
      <c r="B210" s="392"/>
      <c r="C210" s="392"/>
      <c r="D210" s="393" t="s">
        <v>307</v>
      </c>
      <c r="E210" s="394"/>
      <c r="F210" s="395"/>
      <c r="G210" s="409"/>
      <c r="H210" s="409"/>
      <c r="I210" s="396"/>
      <c r="J210" s="396"/>
      <c r="K210" s="397"/>
      <c r="L210" s="16"/>
      <c r="M210" s="32"/>
      <c r="N210" s="16"/>
      <c r="O210" s="16"/>
      <c r="Q210" s="8"/>
      <c r="R210" s="16"/>
      <c r="S210" s="16"/>
      <c r="T210" s="16"/>
      <c r="U210" s="16"/>
      <c r="W210" s="16"/>
      <c r="X210" s="2"/>
      <c r="Y210" s="2"/>
      <c r="Z210" s="2"/>
      <c r="AA210" s="2"/>
      <c r="AB210" s="2"/>
    </row>
    <row r="211" spans="1:28" ht="12.75">
      <c r="A211" s="398"/>
      <c r="B211" s="392" t="s">
        <v>308</v>
      </c>
      <c r="C211" s="392">
        <v>650</v>
      </c>
      <c r="D211" s="399" t="s">
        <v>309</v>
      </c>
      <c r="E211" s="394">
        <v>20734.34</v>
      </c>
      <c r="F211" s="395">
        <v>19010.51</v>
      </c>
      <c r="G211" s="396">
        <v>21495</v>
      </c>
      <c r="H211" s="396">
        <v>13855</v>
      </c>
      <c r="I211" s="396">
        <v>4500</v>
      </c>
      <c r="J211" s="396">
        <v>4000</v>
      </c>
      <c r="K211" s="397">
        <v>3700</v>
      </c>
      <c r="L211" s="16"/>
      <c r="M211" s="32"/>
      <c r="N211" s="16"/>
      <c r="O211" s="16"/>
      <c r="Q211" s="8"/>
      <c r="R211" s="16"/>
      <c r="S211" s="16"/>
      <c r="T211" s="16"/>
      <c r="U211" s="16"/>
      <c r="X211" s="2"/>
      <c r="Y211" s="2"/>
      <c r="Z211" s="2"/>
      <c r="AA211" s="2"/>
      <c r="AB211" s="2"/>
    </row>
    <row r="212" spans="1:28" ht="12.75">
      <c r="A212" s="398"/>
      <c r="B212" s="392" t="s">
        <v>308</v>
      </c>
      <c r="C212" s="392">
        <v>650</v>
      </c>
      <c r="D212" s="399" t="s">
        <v>310</v>
      </c>
      <c r="E212" s="394">
        <v>9816.4</v>
      </c>
      <c r="F212" s="395">
        <v>9130.58</v>
      </c>
      <c r="G212" s="396">
        <v>9591</v>
      </c>
      <c r="H212" s="396">
        <v>9591</v>
      </c>
      <c r="I212" s="396">
        <v>9220</v>
      </c>
      <c r="J212" s="396">
        <v>8034</v>
      </c>
      <c r="K212" s="397">
        <v>7004</v>
      </c>
      <c r="L212" s="16"/>
      <c r="M212" s="32"/>
      <c r="N212" s="15"/>
      <c r="O212" s="15"/>
      <c r="Q212" s="8"/>
      <c r="R212" s="15"/>
      <c r="S212" s="15"/>
      <c r="T212" s="15"/>
      <c r="U212" s="15"/>
      <c r="X212" s="2"/>
      <c r="Y212" s="2"/>
      <c r="Z212" s="2"/>
      <c r="AA212" s="2"/>
      <c r="AB212" s="2"/>
    </row>
    <row r="213" spans="1:28" ht="12.75">
      <c r="A213" s="433"/>
      <c r="B213" s="405"/>
      <c r="C213" s="405"/>
      <c r="D213" s="434" t="s">
        <v>17</v>
      </c>
      <c r="E213" s="394">
        <f aca="true" t="shared" si="52" ref="E213:K213">SUM(E211:E212)</f>
        <v>30550.739999999998</v>
      </c>
      <c r="F213" s="395">
        <f>SUM(F211:F212)</f>
        <v>28141.089999999997</v>
      </c>
      <c r="G213" s="396">
        <f t="shared" si="52"/>
        <v>31086</v>
      </c>
      <c r="H213" s="396">
        <f t="shared" si="52"/>
        <v>23446</v>
      </c>
      <c r="I213" s="396">
        <f t="shared" si="52"/>
        <v>13720</v>
      </c>
      <c r="J213" s="396">
        <f t="shared" si="52"/>
        <v>12034</v>
      </c>
      <c r="K213" s="397">
        <f t="shared" si="52"/>
        <v>10704</v>
      </c>
      <c r="L213" s="16"/>
      <c r="M213" s="32"/>
      <c r="N213" s="15"/>
      <c r="O213" s="15"/>
      <c r="R213" s="15"/>
      <c r="S213" s="15"/>
      <c r="T213" s="15"/>
      <c r="U213" s="15"/>
      <c r="X213" s="2"/>
      <c r="Y213" s="2"/>
      <c r="Z213" s="2"/>
      <c r="AA213" s="2"/>
      <c r="AB213" s="2"/>
    </row>
    <row r="214" spans="1:28" ht="12.75">
      <c r="A214" s="391" t="s">
        <v>311</v>
      </c>
      <c r="B214" s="392"/>
      <c r="C214" s="392"/>
      <c r="D214" s="413" t="s">
        <v>312</v>
      </c>
      <c r="E214" s="394"/>
      <c r="F214" s="395"/>
      <c r="G214" s="396"/>
      <c r="H214" s="396"/>
      <c r="I214" s="396"/>
      <c r="J214" s="396"/>
      <c r="K214" s="397"/>
      <c r="L214" s="16"/>
      <c r="M214" s="32"/>
      <c r="N214" s="15"/>
      <c r="O214" s="15"/>
      <c r="R214" s="15"/>
      <c r="S214" s="15"/>
      <c r="T214" s="15"/>
      <c r="U214" s="15"/>
      <c r="X214" s="2"/>
      <c r="Y214" s="2"/>
      <c r="Z214" s="2"/>
      <c r="AA214" s="2"/>
      <c r="AB214" s="2"/>
    </row>
    <row r="215" spans="1:28" ht="12.75">
      <c r="A215" s="398"/>
      <c r="B215" s="428" t="s">
        <v>161</v>
      </c>
      <c r="C215" s="392">
        <v>630</v>
      </c>
      <c r="D215" s="399" t="s">
        <v>140</v>
      </c>
      <c r="E215" s="394">
        <v>5068.8</v>
      </c>
      <c r="F215" s="395">
        <v>11307.8</v>
      </c>
      <c r="G215" s="396">
        <v>6100</v>
      </c>
      <c r="H215" s="396">
        <v>4260</v>
      </c>
      <c r="I215" s="396">
        <v>1830</v>
      </c>
      <c r="J215" s="396"/>
      <c r="K215" s="397"/>
      <c r="L215" s="16"/>
      <c r="M215" s="32"/>
      <c r="N215" s="15"/>
      <c r="O215" s="15"/>
      <c r="R215" s="15"/>
      <c r="S215" s="15"/>
      <c r="T215" s="15"/>
      <c r="U215" s="15"/>
      <c r="X215" s="2"/>
      <c r="Y215" s="2"/>
      <c r="Z215" s="2"/>
      <c r="AA215" s="2"/>
      <c r="AB215" s="2"/>
    </row>
    <row r="216" spans="1:28" ht="12.75">
      <c r="A216" s="433"/>
      <c r="B216" s="405"/>
      <c r="C216" s="405"/>
      <c r="D216" s="434" t="s">
        <v>17</v>
      </c>
      <c r="E216" s="394">
        <f aca="true" t="shared" si="53" ref="E216:K216">SUM(E215:E215)</f>
        <v>5068.8</v>
      </c>
      <c r="F216" s="395">
        <f>SUM(F215)</f>
        <v>11307.8</v>
      </c>
      <c r="G216" s="396">
        <f t="shared" si="53"/>
        <v>6100</v>
      </c>
      <c r="H216" s="396">
        <f t="shared" si="53"/>
        <v>4260</v>
      </c>
      <c r="I216" s="396">
        <f t="shared" si="53"/>
        <v>1830</v>
      </c>
      <c r="J216" s="396">
        <f t="shared" si="53"/>
        <v>0</v>
      </c>
      <c r="K216" s="397">
        <f t="shared" si="53"/>
        <v>0</v>
      </c>
      <c r="L216" s="16"/>
      <c r="M216" s="32"/>
      <c r="N216" s="15"/>
      <c r="O216" s="15"/>
      <c r="R216" s="15"/>
      <c r="S216" s="15"/>
      <c r="T216" s="15"/>
      <c r="U216" s="15"/>
      <c r="X216" s="2"/>
      <c r="Y216" s="2"/>
      <c r="Z216" s="2"/>
      <c r="AA216" s="2"/>
      <c r="AB216" s="2"/>
    </row>
    <row r="217" spans="1:28" ht="12.75">
      <c r="A217" s="391" t="s">
        <v>313</v>
      </c>
      <c r="B217" s="427"/>
      <c r="C217" s="427"/>
      <c r="D217" s="393" t="s">
        <v>314</v>
      </c>
      <c r="E217" s="407"/>
      <c r="F217" s="408"/>
      <c r="G217" s="409"/>
      <c r="H217" s="409"/>
      <c r="I217" s="409"/>
      <c r="J217" s="409"/>
      <c r="K217" s="410"/>
      <c r="N217" s="15"/>
      <c r="O217" s="15"/>
      <c r="R217" s="15"/>
      <c r="S217" s="15"/>
      <c r="T217" s="15"/>
      <c r="U217" s="15"/>
      <c r="X217" s="2"/>
      <c r="Y217" s="2"/>
      <c r="Z217" s="2"/>
      <c r="AA217" s="2"/>
      <c r="AB217" s="2"/>
    </row>
    <row r="218" spans="1:28" ht="12.75">
      <c r="A218" s="391"/>
      <c r="B218" s="414" t="s">
        <v>315</v>
      </c>
      <c r="C218" s="392">
        <v>630</v>
      </c>
      <c r="D218" s="399" t="s">
        <v>140</v>
      </c>
      <c r="E218" s="394">
        <v>12508.8</v>
      </c>
      <c r="F218" s="395">
        <v>16426.51</v>
      </c>
      <c r="G218" s="396">
        <v>17800</v>
      </c>
      <c r="H218" s="396">
        <v>17800</v>
      </c>
      <c r="I218" s="396">
        <v>18000</v>
      </c>
      <c r="J218" s="396">
        <v>28000</v>
      </c>
      <c r="K218" s="397">
        <v>20000</v>
      </c>
      <c r="L218" s="16"/>
      <c r="M218" s="32"/>
      <c r="N218" s="16"/>
      <c r="O218" s="16"/>
      <c r="R218" s="16"/>
      <c r="S218" s="16"/>
      <c r="T218" s="16"/>
      <c r="U218" s="16"/>
      <c r="X218" s="2"/>
      <c r="Y218" s="2"/>
      <c r="Z218" s="2"/>
      <c r="AA218" s="2"/>
      <c r="AB218" s="2"/>
    </row>
    <row r="219" spans="1:28" ht="12.75">
      <c r="A219" s="433"/>
      <c r="B219" s="405"/>
      <c r="C219" s="405"/>
      <c r="D219" s="434" t="s">
        <v>17</v>
      </c>
      <c r="E219" s="394">
        <f aca="true" t="shared" si="54" ref="E219:K219">SUM(E218:E218)</f>
        <v>12508.8</v>
      </c>
      <c r="F219" s="395">
        <f>SUM(F218:F218)</f>
        <v>16426.51</v>
      </c>
      <c r="G219" s="396">
        <f t="shared" si="54"/>
        <v>17800</v>
      </c>
      <c r="H219" s="396">
        <f t="shared" si="54"/>
        <v>17800</v>
      </c>
      <c r="I219" s="396">
        <f t="shared" si="54"/>
        <v>18000</v>
      </c>
      <c r="J219" s="396">
        <f t="shared" si="54"/>
        <v>28000</v>
      </c>
      <c r="K219" s="397">
        <f t="shared" si="54"/>
        <v>20000</v>
      </c>
      <c r="L219" s="16"/>
      <c r="M219" s="32"/>
      <c r="N219" s="16"/>
      <c r="O219" s="16"/>
      <c r="Q219" s="3"/>
      <c r="R219" s="16"/>
      <c r="S219" s="16"/>
      <c r="T219" s="16"/>
      <c r="U219" s="16"/>
      <c r="X219" s="2"/>
      <c r="Y219" s="2"/>
      <c r="Z219" s="2"/>
      <c r="AA219" s="2"/>
      <c r="AB219" s="2"/>
    </row>
    <row r="220" spans="1:28" ht="12.75">
      <c r="A220" s="391" t="s">
        <v>316</v>
      </c>
      <c r="B220" s="392"/>
      <c r="C220" s="392"/>
      <c r="D220" s="393" t="s">
        <v>317</v>
      </c>
      <c r="E220" s="394"/>
      <c r="F220" s="395"/>
      <c r="G220" s="409"/>
      <c r="H220" s="409"/>
      <c r="I220" s="396"/>
      <c r="J220" s="396"/>
      <c r="K220" s="397"/>
      <c r="L220" s="16"/>
      <c r="M220" s="32"/>
      <c r="N220" s="17"/>
      <c r="O220" s="17"/>
      <c r="P220" s="17"/>
      <c r="Q220" s="3"/>
      <c r="R220" s="17"/>
      <c r="S220" s="17"/>
      <c r="T220" s="17"/>
      <c r="U220" s="17"/>
      <c r="X220" s="2"/>
      <c r="Y220" s="2"/>
      <c r="Z220" s="2"/>
      <c r="AA220" s="2"/>
      <c r="AB220" s="2"/>
    </row>
    <row r="221" spans="1:28" ht="12.75">
      <c r="A221" s="391"/>
      <c r="B221" s="428" t="s">
        <v>161</v>
      </c>
      <c r="C221" s="392">
        <v>610</v>
      </c>
      <c r="D221" s="399" t="s">
        <v>139</v>
      </c>
      <c r="E221" s="394">
        <v>1132.24</v>
      </c>
      <c r="F221" s="395">
        <v>13480.41</v>
      </c>
      <c r="G221" s="409">
        <v>10690</v>
      </c>
      <c r="H221" s="409">
        <v>10690</v>
      </c>
      <c r="I221" s="409">
        <v>23500</v>
      </c>
      <c r="J221" s="409">
        <v>16500</v>
      </c>
      <c r="K221" s="410">
        <v>16500</v>
      </c>
      <c r="L221" s="15"/>
      <c r="N221" s="15"/>
      <c r="O221" s="15"/>
      <c r="P221" s="15"/>
      <c r="Q221" s="4"/>
      <c r="R221" s="15"/>
      <c r="S221" s="15"/>
      <c r="T221" s="15"/>
      <c r="U221" s="15"/>
      <c r="X221" s="2"/>
      <c r="Y221" s="2"/>
      <c r="Z221" s="2"/>
      <c r="AA221" s="2"/>
      <c r="AB221" s="2"/>
    </row>
    <row r="222" spans="1:28" ht="12.75">
      <c r="A222" s="391"/>
      <c r="B222" s="428" t="s">
        <v>161</v>
      </c>
      <c r="C222" s="392">
        <v>620</v>
      </c>
      <c r="D222" s="399" t="s">
        <v>134</v>
      </c>
      <c r="E222" s="394">
        <v>395.6</v>
      </c>
      <c r="F222" s="395">
        <v>4702.21</v>
      </c>
      <c r="G222" s="409">
        <v>3730</v>
      </c>
      <c r="H222" s="409">
        <v>3730</v>
      </c>
      <c r="I222" s="409">
        <v>8200</v>
      </c>
      <c r="J222" s="409">
        <v>5760</v>
      </c>
      <c r="K222" s="410">
        <v>5760</v>
      </c>
      <c r="L222" s="15"/>
      <c r="N222" s="17"/>
      <c r="O222" s="17"/>
      <c r="P222" s="17"/>
      <c r="Q222" s="4"/>
      <c r="R222" s="17"/>
      <c r="S222" s="17"/>
      <c r="T222" s="17"/>
      <c r="U222" s="17"/>
      <c r="X222" s="2"/>
      <c r="Y222" s="2"/>
      <c r="Z222" s="2"/>
      <c r="AA222" s="2"/>
      <c r="AB222" s="2"/>
    </row>
    <row r="223" spans="1:28" ht="12.75">
      <c r="A223" s="391"/>
      <c r="B223" s="428" t="s">
        <v>161</v>
      </c>
      <c r="C223" s="392">
        <v>630</v>
      </c>
      <c r="D223" s="399" t="s">
        <v>140</v>
      </c>
      <c r="E223" s="394">
        <v>16.42</v>
      </c>
      <c r="F223" s="395">
        <v>924.69</v>
      </c>
      <c r="G223" s="409">
        <v>1407</v>
      </c>
      <c r="H223" s="409">
        <v>1407</v>
      </c>
      <c r="I223" s="409">
        <v>2360</v>
      </c>
      <c r="J223" s="409">
        <v>1865</v>
      </c>
      <c r="K223" s="410">
        <v>1865</v>
      </c>
      <c r="L223" s="15"/>
      <c r="N223" s="17"/>
      <c r="O223" s="17"/>
      <c r="P223" s="17"/>
      <c r="Q223" s="4"/>
      <c r="R223" s="17"/>
      <c r="S223" s="17"/>
      <c r="T223" s="17"/>
      <c r="U223" s="17"/>
      <c r="X223" s="2"/>
      <c r="Y223" s="2"/>
      <c r="Z223" s="2"/>
      <c r="AA223" s="2"/>
      <c r="AB223" s="2"/>
    </row>
    <row r="224" spans="1:28" ht="12.75">
      <c r="A224" s="391"/>
      <c r="B224" s="428" t="s">
        <v>161</v>
      </c>
      <c r="C224" s="392">
        <v>640</v>
      </c>
      <c r="D224" s="399" t="s">
        <v>192</v>
      </c>
      <c r="E224" s="394"/>
      <c r="F224" s="395">
        <v>424.89</v>
      </c>
      <c r="G224" s="409"/>
      <c r="H224" s="409"/>
      <c r="I224" s="409"/>
      <c r="J224" s="409"/>
      <c r="K224" s="410"/>
      <c r="L224" s="15"/>
      <c r="N224" s="17"/>
      <c r="O224" s="17"/>
      <c r="P224" s="17"/>
      <c r="Q224" s="4"/>
      <c r="R224" s="17"/>
      <c r="S224" s="17"/>
      <c r="T224" s="17"/>
      <c r="U224" s="17"/>
      <c r="X224" s="2"/>
      <c r="Y224" s="2"/>
      <c r="Z224" s="2"/>
      <c r="AA224" s="2"/>
      <c r="AB224" s="2"/>
    </row>
    <row r="225" spans="1:28" ht="12.75">
      <c r="A225" s="433"/>
      <c r="B225" s="405"/>
      <c r="C225" s="405"/>
      <c r="D225" s="434" t="s">
        <v>17</v>
      </c>
      <c r="E225" s="394">
        <f>SUM(E221:E223)</f>
        <v>1544.2600000000002</v>
      </c>
      <c r="F225" s="395">
        <f aca="true" t="shared" si="55" ref="F225:K225">SUM(F221:F224)</f>
        <v>19532.199999999997</v>
      </c>
      <c r="G225" s="409">
        <f t="shared" si="55"/>
        <v>15827</v>
      </c>
      <c r="H225" s="409">
        <f t="shared" si="55"/>
        <v>15827</v>
      </c>
      <c r="I225" s="409">
        <f t="shared" si="55"/>
        <v>34060</v>
      </c>
      <c r="J225" s="409">
        <f t="shared" si="55"/>
        <v>24125</v>
      </c>
      <c r="K225" s="410">
        <f t="shared" si="55"/>
        <v>24125</v>
      </c>
      <c r="L225" s="15"/>
      <c r="N225" s="16"/>
      <c r="O225" s="16"/>
      <c r="Q225" s="4"/>
      <c r="R225" s="16"/>
      <c r="S225" s="16"/>
      <c r="T225" s="16"/>
      <c r="U225" s="16"/>
      <c r="X225" s="2"/>
      <c r="Y225" s="2"/>
      <c r="Z225" s="2"/>
      <c r="AA225" s="2"/>
      <c r="AB225" s="2"/>
    </row>
    <row r="226" spans="1:28" ht="12.75">
      <c r="A226" s="391" t="s">
        <v>318</v>
      </c>
      <c r="B226" s="405"/>
      <c r="C226" s="405"/>
      <c r="D226" s="434" t="s">
        <v>319</v>
      </c>
      <c r="E226" s="394"/>
      <c r="F226" s="395"/>
      <c r="G226" s="409"/>
      <c r="H226" s="409"/>
      <c r="I226" s="409"/>
      <c r="J226" s="409"/>
      <c r="K226" s="410"/>
      <c r="L226" s="15"/>
      <c r="N226" s="16"/>
      <c r="O226" s="16"/>
      <c r="Q226" s="4"/>
      <c r="R226" s="16"/>
      <c r="S226" s="16"/>
      <c r="T226" s="16"/>
      <c r="U226" s="16"/>
      <c r="X226" s="2"/>
      <c r="Y226" s="2"/>
      <c r="Z226" s="2"/>
      <c r="AA226" s="2"/>
      <c r="AB226" s="2"/>
    </row>
    <row r="227" spans="1:28" ht="12.75">
      <c r="A227" s="433"/>
      <c r="B227" s="428" t="s">
        <v>320</v>
      </c>
      <c r="C227" s="392">
        <v>630</v>
      </c>
      <c r="D227" s="399" t="s">
        <v>140</v>
      </c>
      <c r="E227" s="394"/>
      <c r="F227" s="395"/>
      <c r="G227" s="409"/>
      <c r="H227" s="409">
        <v>17000</v>
      </c>
      <c r="I227" s="409">
        <v>5000</v>
      </c>
      <c r="J227" s="409"/>
      <c r="K227" s="410"/>
      <c r="L227" s="15"/>
      <c r="N227" s="16"/>
      <c r="O227" s="16"/>
      <c r="Q227" s="4"/>
      <c r="R227" s="16"/>
      <c r="S227" s="16"/>
      <c r="T227" s="16"/>
      <c r="U227" s="16"/>
      <c r="X227" s="2"/>
      <c r="Y227" s="2"/>
      <c r="Z227" s="2"/>
      <c r="AA227" s="2"/>
      <c r="AB227" s="2"/>
    </row>
    <row r="228" spans="1:28" ht="12.75">
      <c r="A228" s="433"/>
      <c r="B228" s="405"/>
      <c r="C228" s="405"/>
      <c r="D228" s="434" t="s">
        <v>17</v>
      </c>
      <c r="E228" s="394"/>
      <c r="F228" s="395"/>
      <c r="G228" s="409"/>
      <c r="H228" s="409">
        <f>SUM(H227)</f>
        <v>17000</v>
      </c>
      <c r="I228" s="409">
        <f>SUM(I227)</f>
        <v>5000</v>
      </c>
      <c r="J228" s="409"/>
      <c r="K228" s="410"/>
      <c r="L228" s="15"/>
      <c r="N228" s="16"/>
      <c r="O228" s="16"/>
      <c r="Q228" s="4"/>
      <c r="R228" s="16"/>
      <c r="S228" s="16"/>
      <c r="T228" s="16"/>
      <c r="U228" s="16"/>
      <c r="X228" s="2"/>
      <c r="Y228" s="2"/>
      <c r="Z228" s="2"/>
      <c r="AA228" s="2"/>
      <c r="AB228" s="2"/>
    </row>
    <row r="229" spans="1:28" ht="12.75">
      <c r="A229" s="415" t="s">
        <v>321</v>
      </c>
      <c r="B229" s="416"/>
      <c r="C229" s="416"/>
      <c r="D229" s="417" t="s">
        <v>322</v>
      </c>
      <c r="E229" s="435">
        <f>E232+E235+E240+E244+E248+E251+E257</f>
        <v>115542.46000000002</v>
      </c>
      <c r="F229" s="436">
        <f>F232+F235+F240+F244+F248+F251+F257</f>
        <v>118681.15000000002</v>
      </c>
      <c r="G229" s="437">
        <f>G232+G235+G240+G244+G248+G251+G257+G260</f>
        <v>147891</v>
      </c>
      <c r="H229" s="437">
        <f>H232+H235+H240+H244+H248+H251+H257+H260</f>
        <v>163998</v>
      </c>
      <c r="I229" s="438">
        <f>I232+I235+I240+I244+I248+I251+I257+I260</f>
        <v>182290</v>
      </c>
      <c r="J229" s="438">
        <f>J232+J235+J240+J244+J248+J251+J257+J260</f>
        <v>158440</v>
      </c>
      <c r="K229" s="439">
        <f>K232+K235+K240+K244+K248+K251+K257+K260</f>
        <v>158440</v>
      </c>
      <c r="M229" s="27"/>
      <c r="N229" s="16"/>
      <c r="O229" s="16"/>
      <c r="Q229" s="4"/>
      <c r="R229" s="16"/>
      <c r="S229" s="16"/>
      <c r="T229" s="16"/>
      <c r="U229" s="16"/>
      <c r="X229" s="2"/>
      <c r="Y229" s="2"/>
      <c r="Z229" s="2"/>
      <c r="AA229" s="2"/>
      <c r="AB229" s="2"/>
    </row>
    <row r="230" spans="1:28" ht="12.75">
      <c r="A230" s="391" t="s">
        <v>323</v>
      </c>
      <c r="B230" s="392"/>
      <c r="C230" s="392"/>
      <c r="D230" s="393" t="s">
        <v>324</v>
      </c>
      <c r="E230" s="394"/>
      <c r="F230" s="395"/>
      <c r="G230" s="396"/>
      <c r="H230" s="396"/>
      <c r="I230" s="396"/>
      <c r="J230" s="396"/>
      <c r="K230" s="397"/>
      <c r="L230" s="16"/>
      <c r="M230" s="32"/>
      <c r="N230" s="16"/>
      <c r="O230" s="16"/>
      <c r="Q230" s="23"/>
      <c r="R230" s="16"/>
      <c r="S230" s="16"/>
      <c r="T230" s="16"/>
      <c r="U230" s="16"/>
      <c r="X230" s="2"/>
      <c r="Y230" s="2"/>
      <c r="Z230" s="2"/>
      <c r="AA230" s="2"/>
      <c r="AB230" s="2"/>
    </row>
    <row r="231" spans="1:28" ht="12.75">
      <c r="A231" s="398"/>
      <c r="B231" s="392" t="s">
        <v>325</v>
      </c>
      <c r="C231" s="392">
        <v>630</v>
      </c>
      <c r="D231" s="399" t="s">
        <v>326</v>
      </c>
      <c r="E231" s="394">
        <v>30961.88</v>
      </c>
      <c r="F231" s="395">
        <v>38394.68</v>
      </c>
      <c r="G231" s="396">
        <v>45000</v>
      </c>
      <c r="H231" s="396">
        <v>45000</v>
      </c>
      <c r="I231" s="396">
        <v>76000</v>
      </c>
      <c r="J231" s="396">
        <v>50000</v>
      </c>
      <c r="K231" s="397">
        <v>50000</v>
      </c>
      <c r="L231" s="16"/>
      <c r="M231" s="32"/>
      <c r="N231" s="16"/>
      <c r="O231" s="16"/>
      <c r="Q231" s="4"/>
      <c r="R231" s="16"/>
      <c r="S231" s="16"/>
      <c r="T231" s="16"/>
      <c r="U231" s="16"/>
      <c r="X231" s="2"/>
      <c r="Y231" s="2"/>
      <c r="Z231" s="2"/>
      <c r="AA231" s="2"/>
      <c r="AB231" s="2"/>
    </row>
    <row r="232" spans="1:28" ht="12.75">
      <c r="A232" s="433"/>
      <c r="B232" s="405"/>
      <c r="C232" s="405"/>
      <c r="D232" s="434" t="s">
        <v>17</v>
      </c>
      <c r="E232" s="400">
        <f aca="true" t="shared" si="56" ref="E232:K232">SUM(E231:E231)</f>
        <v>30961.88</v>
      </c>
      <c r="F232" s="401">
        <f t="shared" si="56"/>
        <v>38394.68</v>
      </c>
      <c r="G232" s="402">
        <f t="shared" si="56"/>
        <v>45000</v>
      </c>
      <c r="H232" s="402">
        <f t="shared" si="56"/>
        <v>45000</v>
      </c>
      <c r="I232" s="402">
        <f t="shared" si="56"/>
        <v>76000</v>
      </c>
      <c r="J232" s="402">
        <f t="shared" si="56"/>
        <v>50000</v>
      </c>
      <c r="K232" s="403">
        <f t="shared" si="56"/>
        <v>50000</v>
      </c>
      <c r="L232" s="17"/>
      <c r="M232" s="30"/>
      <c r="N232" s="32"/>
      <c r="O232" s="32"/>
      <c r="Q232" s="4"/>
      <c r="R232" s="32"/>
      <c r="S232" s="32"/>
      <c r="T232" s="32"/>
      <c r="U232" s="32"/>
      <c r="X232" s="2"/>
      <c r="Y232" s="2"/>
      <c r="Z232" s="2"/>
      <c r="AA232" s="2"/>
      <c r="AB232" s="2"/>
    </row>
    <row r="233" spans="1:28" ht="12.75">
      <c r="A233" s="391" t="s">
        <v>327</v>
      </c>
      <c r="B233" s="392"/>
      <c r="C233" s="392"/>
      <c r="D233" s="413" t="s">
        <v>328</v>
      </c>
      <c r="E233" s="411"/>
      <c r="F233" s="412"/>
      <c r="G233" s="409"/>
      <c r="H233" s="409"/>
      <c r="I233" s="409"/>
      <c r="J233" s="409"/>
      <c r="K233" s="410"/>
      <c r="L233" s="15"/>
      <c r="N233" s="16"/>
      <c r="O233" s="16"/>
      <c r="Q233" s="4"/>
      <c r="R233" s="16"/>
      <c r="S233" s="16"/>
      <c r="T233" s="16"/>
      <c r="U233" s="16"/>
      <c r="X233" s="2"/>
      <c r="Y233" s="2"/>
      <c r="Z233" s="2"/>
      <c r="AA233" s="2"/>
      <c r="AB233" s="2"/>
    </row>
    <row r="234" spans="1:28" ht="12.75">
      <c r="A234" s="398"/>
      <c r="B234" s="414" t="s">
        <v>273</v>
      </c>
      <c r="C234" s="392">
        <v>630</v>
      </c>
      <c r="D234" s="399" t="s">
        <v>140</v>
      </c>
      <c r="E234" s="400">
        <v>22621.89</v>
      </c>
      <c r="F234" s="401">
        <v>22429.5</v>
      </c>
      <c r="G234" s="402">
        <v>27500</v>
      </c>
      <c r="H234" s="402">
        <v>27500</v>
      </c>
      <c r="I234" s="402">
        <v>27500</v>
      </c>
      <c r="J234" s="402">
        <v>27500</v>
      </c>
      <c r="K234" s="403">
        <v>27500</v>
      </c>
      <c r="L234" s="17"/>
      <c r="M234" s="30"/>
      <c r="N234" s="16"/>
      <c r="O234" s="16"/>
      <c r="Q234" s="4"/>
      <c r="R234" s="16"/>
      <c r="S234" s="16"/>
      <c r="T234" s="16"/>
      <c r="U234" s="16"/>
      <c r="X234" s="2"/>
      <c r="Y234" s="2"/>
      <c r="Z234" s="2"/>
      <c r="AA234" s="2"/>
      <c r="AB234" s="2"/>
    </row>
    <row r="235" spans="1:28" ht="12.75">
      <c r="A235" s="433"/>
      <c r="B235" s="405"/>
      <c r="C235" s="405"/>
      <c r="D235" s="434" t="s">
        <v>17</v>
      </c>
      <c r="E235" s="400">
        <f aca="true" t="shared" si="57" ref="E235:K235">SUM(E234)</f>
        <v>22621.89</v>
      </c>
      <c r="F235" s="401">
        <f>SUM(F234)</f>
        <v>22429.5</v>
      </c>
      <c r="G235" s="402">
        <f t="shared" si="57"/>
        <v>27500</v>
      </c>
      <c r="H235" s="402">
        <f t="shared" si="57"/>
        <v>27500</v>
      </c>
      <c r="I235" s="402">
        <f t="shared" si="57"/>
        <v>27500</v>
      </c>
      <c r="J235" s="402">
        <f t="shared" si="57"/>
        <v>27500</v>
      </c>
      <c r="K235" s="403">
        <f t="shared" si="57"/>
        <v>27500</v>
      </c>
      <c r="L235" s="17"/>
      <c r="M235" s="30"/>
      <c r="N235" s="16"/>
      <c r="O235" s="16"/>
      <c r="Q235" s="4"/>
      <c r="R235" s="16"/>
      <c r="S235" s="16"/>
      <c r="T235" s="16"/>
      <c r="U235" s="16"/>
      <c r="X235" s="2"/>
      <c r="Y235" s="2"/>
      <c r="Z235" s="2"/>
      <c r="AA235" s="2"/>
      <c r="AB235" s="2"/>
    </row>
    <row r="236" spans="1:28" ht="12.75">
      <c r="A236" s="391" t="s">
        <v>329</v>
      </c>
      <c r="B236" s="392"/>
      <c r="C236" s="392"/>
      <c r="D236" s="413" t="s">
        <v>330</v>
      </c>
      <c r="E236" s="400"/>
      <c r="F236" s="401"/>
      <c r="G236" s="402"/>
      <c r="H236" s="402"/>
      <c r="I236" s="402"/>
      <c r="J236" s="402"/>
      <c r="K236" s="403"/>
      <c r="L236" s="17"/>
      <c r="M236" s="30"/>
      <c r="N236" s="16"/>
      <c r="O236" s="16"/>
      <c r="Q236" s="4"/>
      <c r="R236" s="16"/>
      <c r="S236" s="16"/>
      <c r="T236" s="16"/>
      <c r="U236" s="16"/>
      <c r="X236" s="2"/>
      <c r="Y236" s="2"/>
      <c r="Z236" s="2"/>
      <c r="AA236" s="2"/>
      <c r="AB236" s="2"/>
    </row>
    <row r="237" spans="1:28" ht="12.75">
      <c r="A237" s="398"/>
      <c r="B237" s="392" t="s">
        <v>273</v>
      </c>
      <c r="C237" s="392">
        <v>610</v>
      </c>
      <c r="D237" s="399" t="s">
        <v>139</v>
      </c>
      <c r="E237" s="394">
        <v>2282.25</v>
      </c>
      <c r="F237" s="395">
        <v>2763.76</v>
      </c>
      <c r="G237" s="396">
        <v>3100</v>
      </c>
      <c r="H237" s="396">
        <v>3100</v>
      </c>
      <c r="I237" s="396">
        <v>3130</v>
      </c>
      <c r="J237" s="396">
        <v>3250</v>
      </c>
      <c r="K237" s="397">
        <v>3250</v>
      </c>
      <c r="L237" s="16"/>
      <c r="M237" s="32"/>
      <c r="N237" s="16"/>
      <c r="O237" s="16"/>
      <c r="Q237" s="4"/>
      <c r="R237" s="16"/>
      <c r="S237" s="16"/>
      <c r="T237" s="16"/>
      <c r="U237" s="16"/>
      <c r="X237" s="2"/>
      <c r="Y237" s="2"/>
      <c r="Z237" s="2"/>
      <c r="AA237" s="2"/>
      <c r="AB237" s="2"/>
    </row>
    <row r="238" spans="1:28" ht="12.75">
      <c r="A238" s="398"/>
      <c r="B238" s="392" t="s">
        <v>273</v>
      </c>
      <c r="C238" s="392">
        <v>620</v>
      </c>
      <c r="D238" s="399" t="s">
        <v>134</v>
      </c>
      <c r="E238" s="394">
        <v>900.23</v>
      </c>
      <c r="F238" s="395">
        <v>1022.57</v>
      </c>
      <c r="G238" s="396">
        <v>1650</v>
      </c>
      <c r="H238" s="396">
        <v>1650</v>
      </c>
      <c r="I238" s="396">
        <v>1700</v>
      </c>
      <c r="J238" s="396">
        <v>1730</v>
      </c>
      <c r="K238" s="397">
        <v>1730</v>
      </c>
      <c r="L238" s="16"/>
      <c r="M238" s="32"/>
      <c r="N238" s="16"/>
      <c r="O238" s="16"/>
      <c r="Q238" s="8"/>
      <c r="R238" s="16"/>
      <c r="S238" s="16"/>
      <c r="T238" s="16"/>
      <c r="U238" s="16"/>
      <c r="X238" s="2"/>
      <c r="Y238" s="2"/>
      <c r="Z238" s="2"/>
      <c r="AA238" s="2"/>
      <c r="AB238" s="2"/>
    </row>
    <row r="239" spans="1:28" ht="12.75">
      <c r="A239" s="398"/>
      <c r="B239" s="392" t="s">
        <v>273</v>
      </c>
      <c r="C239" s="392">
        <v>630</v>
      </c>
      <c r="D239" s="399" t="s">
        <v>140</v>
      </c>
      <c r="E239" s="394">
        <v>11288.01</v>
      </c>
      <c r="F239" s="395">
        <v>10395.21</v>
      </c>
      <c r="G239" s="396">
        <v>13230</v>
      </c>
      <c r="H239" s="396">
        <v>13230</v>
      </c>
      <c r="I239" s="396">
        <v>13020</v>
      </c>
      <c r="J239" s="396">
        <v>13020</v>
      </c>
      <c r="K239" s="397">
        <v>13020</v>
      </c>
      <c r="L239" s="16"/>
      <c r="M239" s="32"/>
      <c r="N239" s="16"/>
      <c r="O239" s="16"/>
      <c r="Q239" s="8"/>
      <c r="R239" s="16"/>
      <c r="S239" s="16"/>
      <c r="T239" s="16"/>
      <c r="U239" s="16"/>
      <c r="X239" s="2"/>
      <c r="Y239" s="2"/>
      <c r="Z239" s="2"/>
      <c r="AA239" s="2"/>
      <c r="AB239" s="2"/>
    </row>
    <row r="240" spans="1:28" ht="12.75">
      <c r="A240" s="433"/>
      <c r="B240" s="405"/>
      <c r="C240" s="405"/>
      <c r="D240" s="434" t="s">
        <v>17</v>
      </c>
      <c r="E240" s="394">
        <f aca="true" t="shared" si="58" ref="E240:K240">SUM(E237:E239)</f>
        <v>14470.49</v>
      </c>
      <c r="F240" s="395">
        <f>SUM(F237:F239)</f>
        <v>14181.539999999999</v>
      </c>
      <c r="G240" s="396">
        <f t="shared" si="58"/>
        <v>17980</v>
      </c>
      <c r="H240" s="396">
        <f t="shared" si="58"/>
        <v>17980</v>
      </c>
      <c r="I240" s="396">
        <f t="shared" si="58"/>
        <v>17850</v>
      </c>
      <c r="J240" s="396">
        <f t="shared" si="58"/>
        <v>18000</v>
      </c>
      <c r="K240" s="397">
        <f t="shared" si="58"/>
        <v>18000</v>
      </c>
      <c r="L240" s="16"/>
      <c r="M240" s="32"/>
      <c r="N240" s="16"/>
      <c r="O240" s="16"/>
      <c r="Q240" s="8"/>
      <c r="R240" s="16"/>
      <c r="S240" s="16"/>
      <c r="T240" s="16"/>
      <c r="U240" s="16"/>
      <c r="X240" s="2"/>
      <c r="Y240" s="2"/>
      <c r="Z240" s="2"/>
      <c r="AA240" s="2"/>
      <c r="AB240" s="2"/>
    </row>
    <row r="241" spans="1:28" ht="12.75">
      <c r="A241" s="391" t="s">
        <v>331</v>
      </c>
      <c r="B241" s="392"/>
      <c r="C241" s="392"/>
      <c r="D241" s="393" t="s">
        <v>332</v>
      </c>
      <c r="E241" s="394"/>
      <c r="F241" s="395"/>
      <c r="G241" s="396"/>
      <c r="H241" s="396"/>
      <c r="I241" s="396"/>
      <c r="J241" s="396"/>
      <c r="K241" s="397"/>
      <c r="L241" s="32"/>
      <c r="M241" s="32"/>
      <c r="N241" s="32"/>
      <c r="O241" s="32"/>
      <c r="Q241" s="8"/>
      <c r="R241" s="32"/>
      <c r="S241" s="32"/>
      <c r="T241" s="32"/>
      <c r="U241" s="32"/>
      <c r="X241" s="2"/>
      <c r="Y241" s="2"/>
      <c r="Z241" s="2"/>
      <c r="AA241" s="2"/>
      <c r="AB241" s="2"/>
    </row>
    <row r="242" spans="1:28" ht="12.75">
      <c r="A242" s="391"/>
      <c r="B242" s="392" t="s">
        <v>333</v>
      </c>
      <c r="C242" s="392">
        <v>630</v>
      </c>
      <c r="D242" s="399" t="s">
        <v>334</v>
      </c>
      <c r="E242" s="394">
        <v>229.6</v>
      </c>
      <c r="F242" s="395">
        <v>313</v>
      </c>
      <c r="G242" s="396"/>
      <c r="H242" s="396">
        <v>15407</v>
      </c>
      <c r="I242" s="396"/>
      <c r="J242" s="396"/>
      <c r="K242" s="397"/>
      <c r="L242" s="32"/>
      <c r="M242" s="32"/>
      <c r="N242" s="32"/>
      <c r="O242" s="32"/>
      <c r="Q242" s="8"/>
      <c r="R242" s="32"/>
      <c r="S242" s="32"/>
      <c r="T242" s="32"/>
      <c r="U242" s="32"/>
      <c r="X242" s="2"/>
      <c r="Y242" s="2"/>
      <c r="Z242" s="2"/>
      <c r="AA242" s="2"/>
      <c r="AB242" s="2"/>
    </row>
    <row r="243" spans="1:28" ht="12.75">
      <c r="A243" s="398"/>
      <c r="B243" s="392" t="s">
        <v>333</v>
      </c>
      <c r="C243" s="392">
        <v>640</v>
      </c>
      <c r="D243" s="399" t="s">
        <v>335</v>
      </c>
      <c r="E243" s="394">
        <v>3303</v>
      </c>
      <c r="F243" s="395">
        <v>592.8</v>
      </c>
      <c r="G243" s="396">
        <v>1000</v>
      </c>
      <c r="H243" s="396">
        <v>1600</v>
      </c>
      <c r="I243" s="396">
        <v>1000</v>
      </c>
      <c r="J243" s="396">
        <v>1000</v>
      </c>
      <c r="K243" s="397">
        <v>1000</v>
      </c>
      <c r="L243" s="16"/>
      <c r="M243" s="32"/>
      <c r="N243" s="16"/>
      <c r="O243" s="16"/>
      <c r="Q243" s="8"/>
      <c r="R243" s="16"/>
      <c r="S243" s="16"/>
      <c r="T243" s="16"/>
      <c r="U243" s="16"/>
      <c r="X243" s="2"/>
      <c r="Y243" s="2"/>
      <c r="Z243" s="2"/>
      <c r="AA243" s="2"/>
      <c r="AB243" s="2"/>
    </row>
    <row r="244" spans="1:28" ht="12.75">
      <c r="A244" s="433"/>
      <c r="B244" s="405"/>
      <c r="C244" s="405"/>
      <c r="D244" s="434" t="s">
        <v>17</v>
      </c>
      <c r="E244" s="394">
        <f aca="true" t="shared" si="59" ref="E244:K244">SUM(E242:E243)</f>
        <v>3532.6</v>
      </c>
      <c r="F244" s="395">
        <f>SUM(F242:F243)</f>
        <v>905.8</v>
      </c>
      <c r="G244" s="396">
        <f t="shared" si="59"/>
        <v>1000</v>
      </c>
      <c r="H244" s="396">
        <f t="shared" si="59"/>
        <v>17007</v>
      </c>
      <c r="I244" s="396">
        <f t="shared" si="59"/>
        <v>1000</v>
      </c>
      <c r="J244" s="396">
        <f t="shared" si="59"/>
        <v>1000</v>
      </c>
      <c r="K244" s="397">
        <f t="shared" si="59"/>
        <v>1000</v>
      </c>
      <c r="L244" s="16"/>
      <c r="M244" s="32"/>
      <c r="N244" s="15"/>
      <c r="O244" s="15"/>
      <c r="Q244" s="18"/>
      <c r="R244" s="15"/>
      <c r="S244" s="15"/>
      <c r="T244" s="15"/>
      <c r="U244" s="15"/>
      <c r="X244" s="2"/>
      <c r="Y244" s="2"/>
      <c r="Z244" s="2"/>
      <c r="AA244" s="2"/>
      <c r="AB244" s="2"/>
    </row>
    <row r="245" spans="1:28" ht="12.75">
      <c r="A245" s="391" t="s">
        <v>336</v>
      </c>
      <c r="B245" s="392"/>
      <c r="C245" s="392"/>
      <c r="D245" s="413" t="s">
        <v>337</v>
      </c>
      <c r="E245" s="394"/>
      <c r="F245" s="395"/>
      <c r="G245" s="409"/>
      <c r="H245" s="409"/>
      <c r="I245" s="396"/>
      <c r="J245" s="396"/>
      <c r="K245" s="397"/>
      <c r="L245" s="16"/>
      <c r="M245" s="32"/>
      <c r="N245" s="15"/>
      <c r="O245" s="15"/>
      <c r="Q245" s="15"/>
      <c r="R245" s="15"/>
      <c r="S245" s="15"/>
      <c r="T245" s="15"/>
      <c r="U245" s="15"/>
      <c r="X245" s="2"/>
      <c r="Y245" s="2"/>
      <c r="Z245" s="2"/>
      <c r="AA245" s="2"/>
      <c r="AB245" s="2"/>
    </row>
    <row r="246" spans="1:28" ht="12.75">
      <c r="A246" s="398"/>
      <c r="B246" s="392" t="s">
        <v>338</v>
      </c>
      <c r="C246" s="392">
        <v>620</v>
      </c>
      <c r="D246" s="432" t="s">
        <v>134</v>
      </c>
      <c r="E246" s="411">
        <v>146.62</v>
      </c>
      <c r="F246" s="412">
        <v>45.43</v>
      </c>
      <c r="G246" s="409">
        <v>411</v>
      </c>
      <c r="H246" s="409">
        <v>411</v>
      </c>
      <c r="I246" s="409">
        <v>400</v>
      </c>
      <c r="J246" s="409">
        <v>400</v>
      </c>
      <c r="K246" s="410">
        <v>400</v>
      </c>
      <c r="L246" s="15"/>
      <c r="N246" s="15"/>
      <c r="O246" s="15"/>
      <c r="Q246" s="16"/>
      <c r="R246" s="15"/>
      <c r="S246" s="15"/>
      <c r="T246" s="15"/>
      <c r="U246" s="15"/>
      <c r="X246" s="2"/>
      <c r="Y246" s="2"/>
      <c r="Z246" s="2"/>
      <c r="AA246" s="2"/>
      <c r="AB246" s="2"/>
    </row>
    <row r="247" spans="1:28" ht="12.75">
      <c r="A247" s="398"/>
      <c r="B247" s="392" t="s">
        <v>338</v>
      </c>
      <c r="C247" s="428">
        <v>630</v>
      </c>
      <c r="D247" s="399" t="s">
        <v>140</v>
      </c>
      <c r="E247" s="394">
        <v>1638.55</v>
      </c>
      <c r="F247" s="395">
        <v>845.53</v>
      </c>
      <c r="G247" s="396">
        <v>1550</v>
      </c>
      <c r="H247" s="396">
        <v>2160</v>
      </c>
      <c r="I247" s="396">
        <v>1550</v>
      </c>
      <c r="J247" s="396">
        <v>1550</v>
      </c>
      <c r="K247" s="397">
        <v>1550</v>
      </c>
      <c r="L247" s="16"/>
      <c r="M247" s="32"/>
      <c r="N247" s="15"/>
      <c r="O247" s="15"/>
      <c r="Q247" s="16"/>
      <c r="R247" s="15"/>
      <c r="S247" s="15"/>
      <c r="T247" s="15"/>
      <c r="U247" s="15"/>
      <c r="X247" s="2"/>
      <c r="Y247" s="2"/>
      <c r="Z247" s="2"/>
      <c r="AA247" s="2"/>
      <c r="AB247" s="2"/>
    </row>
    <row r="248" spans="1:28" ht="12.75">
      <c r="A248" s="433"/>
      <c r="B248" s="405"/>
      <c r="C248" s="405"/>
      <c r="D248" s="434" t="s">
        <v>17</v>
      </c>
      <c r="E248" s="394">
        <f>SUM(E246:E247)</f>
        <v>1785.17</v>
      </c>
      <c r="F248" s="395">
        <f>SUM(F246:F247)</f>
        <v>890.9599999999999</v>
      </c>
      <c r="G248" s="396">
        <f>SUM(G246:G247)</f>
        <v>1961</v>
      </c>
      <c r="H248" s="396">
        <v>1961</v>
      </c>
      <c r="I248" s="396">
        <v>1800</v>
      </c>
      <c r="J248" s="396">
        <v>1800</v>
      </c>
      <c r="K248" s="397">
        <v>1800</v>
      </c>
      <c r="L248" s="16"/>
      <c r="M248" s="32"/>
      <c r="N248" s="16"/>
      <c r="O248" s="16"/>
      <c r="Q248" s="16"/>
      <c r="R248" s="16"/>
      <c r="S248" s="16"/>
      <c r="T248" s="16"/>
      <c r="U248" s="16"/>
      <c r="X248" s="2"/>
      <c r="Y248" s="2"/>
      <c r="Z248" s="2"/>
      <c r="AA248" s="2"/>
      <c r="AB248" s="2"/>
    </row>
    <row r="249" spans="1:28" ht="12.75">
      <c r="A249" s="391" t="s">
        <v>339</v>
      </c>
      <c r="B249" s="427"/>
      <c r="C249" s="427"/>
      <c r="D249" s="393" t="s">
        <v>18</v>
      </c>
      <c r="E249" s="394"/>
      <c r="F249" s="395"/>
      <c r="G249" s="409"/>
      <c r="H249" s="409"/>
      <c r="I249" s="396"/>
      <c r="J249" s="396"/>
      <c r="K249" s="397"/>
      <c r="L249" s="16"/>
      <c r="M249" s="32"/>
      <c r="N249" s="16"/>
      <c r="O249" s="16"/>
      <c r="Q249" s="4"/>
      <c r="R249" s="16"/>
      <c r="S249" s="16"/>
      <c r="T249" s="16"/>
      <c r="U249" s="16"/>
      <c r="X249" s="2"/>
      <c r="Y249" s="2"/>
      <c r="Z249" s="2"/>
      <c r="AA249" s="2"/>
      <c r="AB249" s="2"/>
    </row>
    <row r="250" spans="1:28" ht="12.75">
      <c r="A250" s="398"/>
      <c r="B250" s="414" t="s">
        <v>273</v>
      </c>
      <c r="C250" s="414">
        <v>630</v>
      </c>
      <c r="D250" s="463" t="s">
        <v>140</v>
      </c>
      <c r="E250" s="394">
        <v>2394.03</v>
      </c>
      <c r="F250" s="395">
        <v>1660</v>
      </c>
      <c r="G250" s="396">
        <v>3000</v>
      </c>
      <c r="H250" s="396">
        <v>3000</v>
      </c>
      <c r="I250" s="396">
        <v>3000</v>
      </c>
      <c r="J250" s="396">
        <v>3000</v>
      </c>
      <c r="K250" s="397">
        <v>3000</v>
      </c>
      <c r="L250" s="16"/>
      <c r="M250" s="32"/>
      <c r="N250" s="16"/>
      <c r="O250" s="16"/>
      <c r="Q250" s="4"/>
      <c r="R250" s="16"/>
      <c r="S250" s="16"/>
      <c r="T250" s="16"/>
      <c r="U250" s="16"/>
      <c r="X250" s="2"/>
      <c r="Y250" s="2"/>
      <c r="Z250" s="2"/>
      <c r="AA250" s="2"/>
      <c r="AB250" s="2"/>
    </row>
    <row r="251" spans="1:28" ht="12.75">
      <c r="A251" s="433"/>
      <c r="B251" s="405"/>
      <c r="C251" s="405"/>
      <c r="D251" s="434" t="s">
        <v>17</v>
      </c>
      <c r="E251" s="394">
        <f aca="true" t="shared" si="60" ref="E251:K251">SUM(E250:E250)</f>
        <v>2394.03</v>
      </c>
      <c r="F251" s="395">
        <f>SUM(F250:F250)</f>
        <v>1660</v>
      </c>
      <c r="G251" s="396">
        <f t="shared" si="60"/>
        <v>3000</v>
      </c>
      <c r="H251" s="396">
        <f t="shared" si="60"/>
        <v>3000</v>
      </c>
      <c r="I251" s="396">
        <f t="shared" si="60"/>
        <v>3000</v>
      </c>
      <c r="J251" s="396">
        <f t="shared" si="60"/>
        <v>3000</v>
      </c>
      <c r="K251" s="397">
        <f t="shared" si="60"/>
        <v>3000</v>
      </c>
      <c r="L251" s="16"/>
      <c r="M251" s="32"/>
      <c r="N251" s="16"/>
      <c r="O251" s="16"/>
      <c r="Q251" s="4"/>
      <c r="R251" s="16"/>
      <c r="S251" s="16"/>
      <c r="T251" s="16"/>
      <c r="U251" s="16"/>
      <c r="X251" s="2"/>
      <c r="Y251" s="2"/>
      <c r="Z251" s="2"/>
      <c r="AA251" s="2"/>
      <c r="AB251" s="2"/>
    </row>
    <row r="252" spans="1:28" ht="12.75">
      <c r="A252" s="391" t="s">
        <v>340</v>
      </c>
      <c r="B252" s="414"/>
      <c r="C252" s="414"/>
      <c r="D252" s="393" t="s">
        <v>341</v>
      </c>
      <c r="E252" s="394"/>
      <c r="F252" s="395"/>
      <c r="G252" s="409"/>
      <c r="H252" s="409"/>
      <c r="I252" s="396"/>
      <c r="J252" s="396"/>
      <c r="K252" s="397"/>
      <c r="L252" s="32"/>
      <c r="M252" s="32"/>
      <c r="N252" s="16"/>
      <c r="O252" s="16"/>
      <c r="Q252" s="4"/>
      <c r="R252" s="16"/>
      <c r="S252" s="16"/>
      <c r="T252" s="16"/>
      <c r="U252" s="16"/>
      <c r="X252" s="2"/>
      <c r="Y252" s="2"/>
      <c r="Z252" s="2"/>
      <c r="AA252" s="2"/>
      <c r="AB252" s="2"/>
    </row>
    <row r="253" spans="1:28" ht="12.75">
      <c r="A253" s="398"/>
      <c r="B253" s="414" t="s">
        <v>342</v>
      </c>
      <c r="C253" s="392">
        <v>610</v>
      </c>
      <c r="D253" s="399" t="s">
        <v>139</v>
      </c>
      <c r="E253" s="394">
        <v>25606.34</v>
      </c>
      <c r="F253" s="395">
        <v>27270.87</v>
      </c>
      <c r="G253" s="396">
        <v>30800</v>
      </c>
      <c r="H253" s="396">
        <v>29300</v>
      </c>
      <c r="I253" s="396">
        <v>32700</v>
      </c>
      <c r="J253" s="396">
        <v>32700</v>
      </c>
      <c r="K253" s="397">
        <v>32700</v>
      </c>
      <c r="L253" s="16"/>
      <c r="M253" s="32"/>
      <c r="N253" s="16"/>
      <c r="O253" s="16"/>
      <c r="R253" s="16"/>
      <c r="S253" s="16"/>
      <c r="T253" s="16"/>
      <c r="U253" s="16"/>
      <c r="X253" s="2"/>
      <c r="Y253" s="2"/>
      <c r="Z253" s="2"/>
      <c r="AA253" s="2"/>
      <c r="AB253" s="2"/>
    </row>
    <row r="254" spans="1:28" ht="12.75">
      <c r="A254" s="398"/>
      <c r="B254" s="414" t="s">
        <v>342</v>
      </c>
      <c r="C254" s="392">
        <v>620</v>
      </c>
      <c r="D254" s="399" t="s">
        <v>134</v>
      </c>
      <c r="E254" s="407">
        <v>9517.53</v>
      </c>
      <c r="F254" s="408">
        <v>9720.79</v>
      </c>
      <c r="G254" s="409">
        <v>11700</v>
      </c>
      <c r="H254" s="409">
        <v>11250</v>
      </c>
      <c r="I254" s="409">
        <v>12400</v>
      </c>
      <c r="J254" s="409">
        <v>12400</v>
      </c>
      <c r="K254" s="410">
        <v>12400</v>
      </c>
      <c r="L254" s="15"/>
      <c r="N254" s="16"/>
      <c r="O254" s="16"/>
      <c r="R254" s="16"/>
      <c r="S254" s="16"/>
      <c r="T254" s="16"/>
      <c r="U254" s="16"/>
      <c r="X254" s="2"/>
      <c r="Y254" s="2"/>
      <c r="Z254" s="2"/>
      <c r="AA254" s="2"/>
      <c r="AB254" s="2"/>
    </row>
    <row r="255" spans="1:28" ht="12.75">
      <c r="A255" s="398"/>
      <c r="B255" s="414" t="s">
        <v>342</v>
      </c>
      <c r="C255" s="392">
        <v>630</v>
      </c>
      <c r="D255" s="399" t="s">
        <v>140</v>
      </c>
      <c r="E255" s="407">
        <v>4577.21</v>
      </c>
      <c r="F255" s="408">
        <v>3227.01</v>
      </c>
      <c r="G255" s="409">
        <v>5950</v>
      </c>
      <c r="H255" s="409">
        <v>7750</v>
      </c>
      <c r="I255" s="409">
        <v>7040</v>
      </c>
      <c r="J255" s="409">
        <v>7040</v>
      </c>
      <c r="K255" s="410">
        <v>7040</v>
      </c>
      <c r="L255" s="15"/>
      <c r="N255" s="16"/>
      <c r="O255" s="16"/>
      <c r="Q255" s="4"/>
      <c r="R255" s="16"/>
      <c r="S255" s="16"/>
      <c r="T255" s="16"/>
      <c r="U255" s="16"/>
      <c r="X255" s="2"/>
      <c r="Y255" s="2"/>
      <c r="Z255" s="2"/>
      <c r="AA255" s="2"/>
      <c r="AB255" s="2"/>
    </row>
    <row r="256" spans="1:28" ht="12.75">
      <c r="A256" s="398"/>
      <c r="B256" s="414" t="s">
        <v>342</v>
      </c>
      <c r="C256" s="392">
        <v>640</v>
      </c>
      <c r="D256" s="399" t="s">
        <v>192</v>
      </c>
      <c r="E256" s="407">
        <v>75.32</v>
      </c>
      <c r="F256" s="408"/>
      <c r="G256" s="409"/>
      <c r="H256" s="409">
        <v>250</v>
      </c>
      <c r="I256" s="409"/>
      <c r="J256" s="409"/>
      <c r="K256" s="410"/>
      <c r="L256" s="15"/>
      <c r="N256" s="16"/>
      <c r="O256" s="16"/>
      <c r="Q256" s="4"/>
      <c r="R256" s="16"/>
      <c r="S256" s="16"/>
      <c r="T256" s="16"/>
      <c r="U256" s="16"/>
      <c r="X256" s="2"/>
      <c r="Y256" s="2"/>
      <c r="Z256" s="2"/>
      <c r="AA256" s="2"/>
      <c r="AB256" s="2"/>
    </row>
    <row r="257" spans="1:28" ht="12.75">
      <c r="A257" s="433"/>
      <c r="B257" s="405"/>
      <c r="C257" s="405"/>
      <c r="D257" s="434" t="s">
        <v>17</v>
      </c>
      <c r="E257" s="407">
        <f>SUM(E253:E256)</f>
        <v>39776.4</v>
      </c>
      <c r="F257" s="408">
        <f>SUM(F253:F255)</f>
        <v>40218.670000000006</v>
      </c>
      <c r="G257" s="409">
        <f>SUM(G253:G256)</f>
        <v>48450</v>
      </c>
      <c r="H257" s="409">
        <f>SUM(H253:H256)</f>
        <v>48550</v>
      </c>
      <c r="I257" s="409">
        <f>SUM(I253:I255)</f>
        <v>52140</v>
      </c>
      <c r="J257" s="409">
        <f>SUM(J253:J255)</f>
        <v>52140</v>
      </c>
      <c r="K257" s="410">
        <f>SUM(K253:K255)</f>
        <v>52140</v>
      </c>
      <c r="L257" s="15"/>
      <c r="N257" s="16"/>
      <c r="O257" s="16"/>
      <c r="Q257" s="4"/>
      <c r="R257" s="16"/>
      <c r="S257" s="16"/>
      <c r="T257" s="16"/>
      <c r="U257" s="16"/>
      <c r="X257" s="2"/>
      <c r="Y257" s="2"/>
      <c r="Z257" s="2"/>
      <c r="AA257" s="2"/>
      <c r="AB257" s="2"/>
    </row>
    <row r="258" spans="1:28" ht="12.75">
      <c r="A258" s="391" t="s">
        <v>343</v>
      </c>
      <c r="B258" s="440"/>
      <c r="C258" s="392"/>
      <c r="D258" s="393" t="s">
        <v>344</v>
      </c>
      <c r="E258" s="407"/>
      <c r="F258" s="408"/>
      <c r="G258" s="409"/>
      <c r="H258" s="409"/>
      <c r="I258" s="409"/>
      <c r="J258" s="409"/>
      <c r="K258" s="410"/>
      <c r="L258" s="15"/>
      <c r="N258" s="16"/>
      <c r="O258" s="16"/>
      <c r="Q258" s="4"/>
      <c r="R258" s="16"/>
      <c r="S258" s="16"/>
      <c r="T258" s="16"/>
      <c r="U258" s="16"/>
      <c r="X258" s="2"/>
      <c r="Y258" s="2"/>
      <c r="Z258" s="2"/>
      <c r="AA258" s="2"/>
      <c r="AB258" s="2"/>
    </row>
    <row r="259" spans="1:28" ht="12.75">
      <c r="A259" s="398"/>
      <c r="B259" s="392" t="s">
        <v>333</v>
      </c>
      <c r="C259" s="392">
        <v>630</v>
      </c>
      <c r="D259" s="399" t="s">
        <v>140</v>
      </c>
      <c r="E259" s="407"/>
      <c r="F259" s="408"/>
      <c r="G259" s="409">
        <v>3000</v>
      </c>
      <c r="H259" s="409">
        <v>3000</v>
      </c>
      <c r="I259" s="409">
        <v>3000</v>
      </c>
      <c r="J259" s="409">
        <v>5000</v>
      </c>
      <c r="K259" s="410">
        <v>5000</v>
      </c>
      <c r="L259" s="15"/>
      <c r="N259" s="16"/>
      <c r="O259" s="16"/>
      <c r="Q259" s="4"/>
      <c r="R259" s="16"/>
      <c r="S259" s="16"/>
      <c r="T259" s="16"/>
      <c r="U259" s="16"/>
      <c r="X259" s="2"/>
      <c r="Y259" s="2"/>
      <c r="Z259" s="2"/>
      <c r="AA259" s="2"/>
      <c r="AB259" s="2"/>
    </row>
    <row r="260" spans="1:28" ht="12.75">
      <c r="A260" s="433"/>
      <c r="B260" s="464"/>
      <c r="C260" s="405"/>
      <c r="D260" s="434" t="s">
        <v>17</v>
      </c>
      <c r="E260" s="407"/>
      <c r="F260" s="408"/>
      <c r="G260" s="409">
        <f>SUM(G259)</f>
        <v>3000</v>
      </c>
      <c r="H260" s="409">
        <f>SUM(H259)</f>
        <v>3000</v>
      </c>
      <c r="I260" s="409">
        <f>SUM(I259:I259)</f>
        <v>3000</v>
      </c>
      <c r="J260" s="409">
        <f>SUM(J259:J259)</f>
        <v>5000</v>
      </c>
      <c r="K260" s="410">
        <f>SUM(K259:K259)</f>
        <v>5000</v>
      </c>
      <c r="L260" s="15"/>
      <c r="N260" s="16"/>
      <c r="O260" s="16"/>
      <c r="Q260" s="4"/>
      <c r="R260" s="16"/>
      <c r="S260" s="16"/>
      <c r="T260" s="16"/>
      <c r="U260" s="16"/>
      <c r="X260" s="2"/>
      <c r="Y260" s="2"/>
      <c r="Z260" s="2"/>
      <c r="AA260" s="2"/>
      <c r="AB260" s="2"/>
    </row>
    <row r="261" spans="1:28" ht="12.75">
      <c r="A261" s="415" t="s">
        <v>345</v>
      </c>
      <c r="B261" s="416"/>
      <c r="C261" s="416"/>
      <c r="D261" s="417" t="s">
        <v>346</v>
      </c>
      <c r="E261" s="452">
        <f>E269+E272+E279</f>
        <v>766502.1</v>
      </c>
      <c r="F261" s="453">
        <f aca="true" t="shared" si="61" ref="F261:K261">F269+F272</f>
        <v>869216.02</v>
      </c>
      <c r="G261" s="454">
        <f t="shared" si="61"/>
        <v>923490</v>
      </c>
      <c r="H261" s="454">
        <f t="shared" si="61"/>
        <v>931220</v>
      </c>
      <c r="I261" s="465">
        <f t="shared" si="61"/>
        <v>921150</v>
      </c>
      <c r="J261" s="465">
        <f t="shared" si="61"/>
        <v>943570</v>
      </c>
      <c r="K261" s="466">
        <f t="shared" si="61"/>
        <v>979789</v>
      </c>
      <c r="L261" s="31"/>
      <c r="M261" s="41"/>
      <c r="Q261" s="4"/>
      <c r="R261" s="10"/>
      <c r="S261" s="10"/>
      <c r="T261" s="10"/>
      <c r="U261" s="10"/>
      <c r="X261" s="2"/>
      <c r="Y261" s="2"/>
      <c r="Z261" s="2"/>
      <c r="AA261" s="2"/>
      <c r="AB261" s="2"/>
    </row>
    <row r="262" spans="1:28" ht="12.75">
      <c r="A262" s="391" t="s">
        <v>347</v>
      </c>
      <c r="B262" s="392"/>
      <c r="C262" s="392"/>
      <c r="D262" s="393" t="s">
        <v>348</v>
      </c>
      <c r="E262" s="411"/>
      <c r="F262" s="412"/>
      <c r="G262" s="409"/>
      <c r="H262" s="409"/>
      <c r="I262" s="409"/>
      <c r="J262" s="409"/>
      <c r="K262" s="410"/>
      <c r="L262" s="15"/>
      <c r="N262" s="16"/>
      <c r="O262" s="16"/>
      <c r="Q262" s="4"/>
      <c r="R262" s="16"/>
      <c r="S262" s="16"/>
      <c r="T262" s="16"/>
      <c r="U262" s="16"/>
      <c r="X262" s="2"/>
      <c r="Y262" s="2"/>
      <c r="Z262" s="2"/>
      <c r="AA262" s="2"/>
      <c r="AB262" s="2"/>
    </row>
    <row r="263" spans="1:28" ht="12.75">
      <c r="A263" s="398"/>
      <c r="B263" s="392" t="s">
        <v>130</v>
      </c>
      <c r="C263" s="392">
        <v>610</v>
      </c>
      <c r="D263" s="399" t="s">
        <v>139</v>
      </c>
      <c r="E263" s="411">
        <v>375816.5</v>
      </c>
      <c r="F263" s="412">
        <v>455663.37</v>
      </c>
      <c r="G263" s="409">
        <v>488000</v>
      </c>
      <c r="H263" s="409">
        <v>462200</v>
      </c>
      <c r="I263" s="409">
        <v>479000</v>
      </c>
      <c r="J263" s="409">
        <v>496000</v>
      </c>
      <c r="K263" s="410">
        <v>520000</v>
      </c>
      <c r="L263" s="15"/>
      <c r="N263" s="16"/>
      <c r="O263" s="16"/>
      <c r="Q263" s="4"/>
      <c r="R263" s="16"/>
      <c r="S263" s="16"/>
      <c r="T263" s="16"/>
      <c r="U263" s="16"/>
      <c r="X263" s="2"/>
      <c r="Y263" s="2"/>
      <c r="Z263" s="2"/>
      <c r="AA263" s="2"/>
      <c r="AB263" s="2"/>
    </row>
    <row r="264" spans="1:28" ht="12.75">
      <c r="A264" s="398"/>
      <c r="B264" s="392" t="s">
        <v>130</v>
      </c>
      <c r="C264" s="392">
        <v>620</v>
      </c>
      <c r="D264" s="399" t="s">
        <v>134</v>
      </c>
      <c r="E264" s="411">
        <v>147346.16</v>
      </c>
      <c r="F264" s="412">
        <v>173761.02</v>
      </c>
      <c r="G264" s="409">
        <v>191160</v>
      </c>
      <c r="H264" s="409">
        <v>183860</v>
      </c>
      <c r="I264" s="409">
        <v>187300</v>
      </c>
      <c r="J264" s="409">
        <v>193000</v>
      </c>
      <c r="K264" s="410">
        <v>201534</v>
      </c>
      <c r="L264" s="15"/>
      <c r="N264" s="16"/>
      <c r="O264" s="16"/>
      <c r="Q264" s="4"/>
      <c r="R264" s="16"/>
      <c r="S264" s="16"/>
      <c r="T264" s="16"/>
      <c r="U264" s="16"/>
      <c r="X264" s="2"/>
      <c r="Y264" s="2"/>
      <c r="Z264" s="2"/>
      <c r="AA264" s="2"/>
      <c r="AB264" s="2"/>
    </row>
    <row r="265" spans="1:28" ht="12.75">
      <c r="A265" s="398"/>
      <c r="B265" s="392" t="s">
        <v>130</v>
      </c>
      <c r="C265" s="392">
        <v>630</v>
      </c>
      <c r="D265" s="399" t="s">
        <v>140</v>
      </c>
      <c r="E265" s="394">
        <v>212927.58</v>
      </c>
      <c r="F265" s="395">
        <v>210332.42</v>
      </c>
      <c r="G265" s="396">
        <v>220330</v>
      </c>
      <c r="H265" s="396">
        <v>221484</v>
      </c>
      <c r="I265" s="396">
        <v>231300</v>
      </c>
      <c r="J265" s="396">
        <v>234570</v>
      </c>
      <c r="K265" s="397">
        <v>242255</v>
      </c>
      <c r="L265" s="16"/>
      <c r="M265" s="32"/>
      <c r="N265" s="16"/>
      <c r="O265" s="16"/>
      <c r="Q265" s="4"/>
      <c r="R265" s="16"/>
      <c r="S265" s="16"/>
      <c r="T265" s="16"/>
      <c r="U265" s="16"/>
      <c r="X265" s="2"/>
      <c r="Y265" s="2"/>
      <c r="Z265" s="2"/>
      <c r="AA265" s="2"/>
      <c r="AB265" s="2"/>
    </row>
    <row r="266" spans="1:21" ht="12.75">
      <c r="A266" s="398"/>
      <c r="B266" s="392" t="s">
        <v>130</v>
      </c>
      <c r="C266" s="392">
        <v>640</v>
      </c>
      <c r="D266" s="399" t="s">
        <v>349</v>
      </c>
      <c r="E266" s="394"/>
      <c r="F266" s="395">
        <v>1000</v>
      </c>
      <c r="G266" s="396"/>
      <c r="H266" s="396"/>
      <c r="I266" s="396"/>
      <c r="J266" s="396"/>
      <c r="K266" s="397"/>
      <c r="L266" s="16"/>
      <c r="M266" s="32"/>
      <c r="R266" s="10"/>
      <c r="S266" s="10"/>
      <c r="T266" s="10"/>
      <c r="U266" s="10"/>
    </row>
    <row r="267" spans="1:21" ht="12.75">
      <c r="A267" s="398"/>
      <c r="B267" s="392" t="s">
        <v>130</v>
      </c>
      <c r="C267" s="414">
        <v>640</v>
      </c>
      <c r="D267" s="399" t="s">
        <v>350</v>
      </c>
      <c r="E267" s="394">
        <v>11745.58</v>
      </c>
      <c r="F267" s="395">
        <v>13065.37</v>
      </c>
      <c r="G267" s="409">
        <v>12000</v>
      </c>
      <c r="H267" s="409">
        <v>13764</v>
      </c>
      <c r="I267" s="396">
        <v>12000</v>
      </c>
      <c r="J267" s="396">
        <v>12000</v>
      </c>
      <c r="K267" s="397">
        <v>12000</v>
      </c>
      <c r="L267" s="16"/>
      <c r="M267" s="42"/>
      <c r="R267" s="10"/>
      <c r="S267" s="10"/>
      <c r="T267" s="10"/>
      <c r="U267" s="10"/>
    </row>
    <row r="268" spans="1:21" ht="12.75">
      <c r="A268" s="398"/>
      <c r="B268" s="392" t="s">
        <v>130</v>
      </c>
      <c r="C268" s="428">
        <v>640</v>
      </c>
      <c r="D268" s="432" t="s">
        <v>351</v>
      </c>
      <c r="E268" s="394">
        <v>15145.93</v>
      </c>
      <c r="F268" s="395">
        <v>12035.46</v>
      </c>
      <c r="G268" s="396">
        <v>8000</v>
      </c>
      <c r="H268" s="396">
        <v>13600</v>
      </c>
      <c r="I268" s="396">
        <v>7550</v>
      </c>
      <c r="J268" s="396">
        <v>4000</v>
      </c>
      <c r="K268" s="397"/>
      <c r="L268" s="16"/>
      <c r="M268" s="32"/>
      <c r="R268" s="10"/>
      <c r="S268" s="10"/>
      <c r="T268" s="10"/>
      <c r="U268" s="10"/>
    </row>
    <row r="269" spans="1:21" ht="12.75">
      <c r="A269" s="433"/>
      <c r="B269" s="405"/>
      <c r="C269" s="405"/>
      <c r="D269" s="434" t="s">
        <v>17</v>
      </c>
      <c r="E269" s="394">
        <f aca="true" t="shared" si="62" ref="E269:K269">SUM(E263:E268)</f>
        <v>762981.75</v>
      </c>
      <c r="F269" s="395">
        <f t="shared" si="62"/>
        <v>865857.64</v>
      </c>
      <c r="G269" s="396">
        <f t="shared" si="62"/>
        <v>919490</v>
      </c>
      <c r="H269" s="396">
        <f t="shared" si="62"/>
        <v>894908</v>
      </c>
      <c r="I269" s="396">
        <f t="shared" si="62"/>
        <v>917150</v>
      </c>
      <c r="J269" s="396">
        <f t="shared" si="62"/>
        <v>939570</v>
      </c>
      <c r="K269" s="397">
        <f t="shared" si="62"/>
        <v>975789</v>
      </c>
      <c r="L269" s="16"/>
      <c r="M269" s="32"/>
      <c r="R269" s="10"/>
      <c r="S269" s="10"/>
      <c r="T269" s="10"/>
      <c r="U269" s="10"/>
    </row>
    <row r="270" spans="1:21" ht="12.75">
      <c r="A270" s="391" t="s">
        <v>352</v>
      </c>
      <c r="B270" s="392"/>
      <c r="C270" s="392"/>
      <c r="D270" s="393" t="s">
        <v>353</v>
      </c>
      <c r="E270" s="407"/>
      <c r="F270" s="408"/>
      <c r="G270" s="409"/>
      <c r="H270" s="409"/>
      <c r="I270" s="409"/>
      <c r="J270" s="409"/>
      <c r="K270" s="410"/>
      <c r="R270" s="10"/>
      <c r="S270" s="10"/>
      <c r="T270" s="10"/>
      <c r="U270" s="10"/>
    </row>
    <row r="271" spans="1:21" ht="12.75">
      <c r="A271" s="398"/>
      <c r="B271" s="392" t="s">
        <v>146</v>
      </c>
      <c r="C271" s="392">
        <v>630</v>
      </c>
      <c r="D271" s="399" t="s">
        <v>353</v>
      </c>
      <c r="E271" s="394">
        <v>3520.35</v>
      </c>
      <c r="F271" s="395">
        <v>3358.38</v>
      </c>
      <c r="G271" s="396">
        <v>4000</v>
      </c>
      <c r="H271" s="396">
        <v>36312</v>
      </c>
      <c r="I271" s="396">
        <v>4000</v>
      </c>
      <c r="J271" s="396">
        <v>4000</v>
      </c>
      <c r="K271" s="397">
        <v>4000</v>
      </c>
      <c r="L271" s="16"/>
      <c r="M271" s="32"/>
      <c r="R271" s="10"/>
      <c r="S271" s="10"/>
      <c r="T271" s="10"/>
      <c r="U271" s="10"/>
    </row>
    <row r="272" spans="1:21" ht="12.75">
      <c r="A272" s="433"/>
      <c r="B272" s="405"/>
      <c r="C272" s="405"/>
      <c r="D272" s="434" t="s">
        <v>17</v>
      </c>
      <c r="E272" s="394">
        <f aca="true" t="shared" si="63" ref="E272:K272">SUM(E271)</f>
        <v>3520.35</v>
      </c>
      <c r="F272" s="395">
        <f>SUM(F271)</f>
        <v>3358.38</v>
      </c>
      <c r="G272" s="396">
        <f t="shared" si="63"/>
        <v>4000</v>
      </c>
      <c r="H272" s="396">
        <f t="shared" si="63"/>
        <v>36312</v>
      </c>
      <c r="I272" s="396">
        <f t="shared" si="63"/>
        <v>4000</v>
      </c>
      <c r="J272" s="396">
        <f t="shared" si="63"/>
        <v>4000</v>
      </c>
      <c r="K272" s="397">
        <f t="shared" si="63"/>
        <v>4000</v>
      </c>
      <c r="L272" s="16"/>
      <c r="M272" s="32"/>
      <c r="R272" s="10"/>
      <c r="S272" s="10"/>
      <c r="T272" s="10"/>
      <c r="U272" s="10"/>
    </row>
    <row r="273" spans="1:21" ht="12.75">
      <c r="A273" s="415" t="s">
        <v>354</v>
      </c>
      <c r="B273" s="467"/>
      <c r="C273" s="416"/>
      <c r="D273" s="417" t="s">
        <v>355</v>
      </c>
      <c r="E273" s="465"/>
      <c r="F273" s="468">
        <f aca="true" t="shared" si="64" ref="F273:K273">F279</f>
        <v>133439.33</v>
      </c>
      <c r="G273" s="454">
        <f t="shared" si="64"/>
        <v>133000</v>
      </c>
      <c r="H273" s="454">
        <f t="shared" si="64"/>
        <v>130500</v>
      </c>
      <c r="I273" s="454">
        <f t="shared" si="64"/>
        <v>135950</v>
      </c>
      <c r="J273" s="454">
        <f t="shared" si="64"/>
        <v>135950</v>
      </c>
      <c r="K273" s="455">
        <f t="shared" si="64"/>
        <v>135950</v>
      </c>
      <c r="L273" s="16"/>
      <c r="M273" s="41"/>
      <c r="R273" s="10"/>
      <c r="S273" s="10"/>
      <c r="T273" s="10"/>
      <c r="U273" s="10"/>
    </row>
    <row r="274" spans="1:21" ht="12.75">
      <c r="A274" s="391" t="s">
        <v>356</v>
      </c>
      <c r="B274" s="440"/>
      <c r="C274" s="392"/>
      <c r="D274" s="413" t="s">
        <v>357</v>
      </c>
      <c r="E274" s="409"/>
      <c r="F274" s="412"/>
      <c r="G274" s="469"/>
      <c r="H274" s="469"/>
      <c r="I274" s="409"/>
      <c r="J274" s="409"/>
      <c r="K274" s="410"/>
      <c r="L274" s="16"/>
      <c r="R274" s="10"/>
      <c r="S274" s="10"/>
      <c r="T274" s="10"/>
      <c r="U274" s="10"/>
    </row>
    <row r="275" spans="1:21" ht="12.75">
      <c r="A275" s="391"/>
      <c r="B275" s="440" t="s">
        <v>161</v>
      </c>
      <c r="C275" s="392">
        <v>610</v>
      </c>
      <c r="D275" s="399" t="s">
        <v>139</v>
      </c>
      <c r="E275" s="409"/>
      <c r="F275" s="412">
        <v>44895.89</v>
      </c>
      <c r="G275" s="396">
        <v>43400</v>
      </c>
      <c r="H275" s="396">
        <v>41200</v>
      </c>
      <c r="I275" s="409">
        <v>45500</v>
      </c>
      <c r="J275" s="409">
        <v>45500</v>
      </c>
      <c r="K275" s="410">
        <v>45500</v>
      </c>
      <c r="L275" s="16"/>
      <c r="R275" s="10"/>
      <c r="S275" s="10"/>
      <c r="T275" s="10"/>
      <c r="U275" s="10"/>
    </row>
    <row r="276" spans="1:21" ht="12.75">
      <c r="A276" s="391"/>
      <c r="B276" s="440" t="s">
        <v>161</v>
      </c>
      <c r="C276" s="392">
        <v>620</v>
      </c>
      <c r="D276" s="399" t="s">
        <v>134</v>
      </c>
      <c r="E276" s="409"/>
      <c r="F276" s="412">
        <v>16814.45</v>
      </c>
      <c r="G276" s="396">
        <v>16300</v>
      </c>
      <c r="H276" s="396">
        <v>15700</v>
      </c>
      <c r="I276" s="409">
        <v>17100</v>
      </c>
      <c r="J276" s="409">
        <v>17100</v>
      </c>
      <c r="K276" s="410">
        <v>17100</v>
      </c>
      <c r="L276" s="16"/>
      <c r="R276" s="10"/>
      <c r="S276" s="10"/>
      <c r="T276" s="10"/>
      <c r="U276" s="10"/>
    </row>
    <row r="277" spans="1:21" ht="12.75">
      <c r="A277" s="398"/>
      <c r="B277" s="440" t="s">
        <v>161</v>
      </c>
      <c r="C277" s="392">
        <v>630</v>
      </c>
      <c r="D277" s="399" t="s">
        <v>140</v>
      </c>
      <c r="E277" s="407"/>
      <c r="F277" s="408">
        <v>71242.22</v>
      </c>
      <c r="G277" s="409">
        <v>73300</v>
      </c>
      <c r="H277" s="409">
        <v>73000</v>
      </c>
      <c r="I277" s="409">
        <v>73350</v>
      </c>
      <c r="J277" s="409">
        <v>73350</v>
      </c>
      <c r="K277" s="410">
        <v>73350</v>
      </c>
      <c r="R277" s="10"/>
      <c r="S277" s="10"/>
      <c r="T277" s="10"/>
      <c r="U277" s="10"/>
    </row>
    <row r="278" spans="1:21" ht="12.75">
      <c r="A278" s="398"/>
      <c r="B278" s="440" t="s">
        <v>161</v>
      </c>
      <c r="C278" s="428">
        <v>640</v>
      </c>
      <c r="D278" s="432" t="s">
        <v>192</v>
      </c>
      <c r="E278" s="411"/>
      <c r="F278" s="412">
        <v>486.77</v>
      </c>
      <c r="G278" s="396">
        <v>0</v>
      </c>
      <c r="H278" s="396">
        <v>600</v>
      </c>
      <c r="I278" s="409">
        <v>0</v>
      </c>
      <c r="J278" s="409">
        <v>0</v>
      </c>
      <c r="K278" s="410">
        <v>0</v>
      </c>
      <c r="R278" s="10"/>
      <c r="S278" s="10"/>
      <c r="T278" s="10"/>
      <c r="U278" s="10"/>
    </row>
    <row r="279" spans="1:21" ht="12.75">
      <c r="A279" s="433"/>
      <c r="B279" s="405"/>
      <c r="C279" s="405"/>
      <c r="D279" s="434" t="s">
        <v>17</v>
      </c>
      <c r="E279" s="444"/>
      <c r="F279" s="445">
        <f aca="true" t="shared" si="65" ref="F279:K279">SUM(F275:F278)</f>
        <v>133439.33</v>
      </c>
      <c r="G279" s="396">
        <f t="shared" si="65"/>
        <v>133000</v>
      </c>
      <c r="H279" s="396">
        <f t="shared" si="65"/>
        <v>130500</v>
      </c>
      <c r="I279" s="396">
        <f t="shared" si="65"/>
        <v>135950</v>
      </c>
      <c r="J279" s="396">
        <f t="shared" si="65"/>
        <v>135950</v>
      </c>
      <c r="K279" s="397">
        <f t="shared" si="65"/>
        <v>135950</v>
      </c>
      <c r="L279" s="15"/>
      <c r="M279" s="32"/>
      <c r="N279" s="15"/>
      <c r="O279" s="15"/>
      <c r="R279" s="15"/>
      <c r="S279" s="15"/>
      <c r="T279" s="15"/>
      <c r="U279" s="15"/>
    </row>
    <row r="280" spans="1:21" ht="12.75">
      <c r="A280" s="470"/>
      <c r="B280" s="471"/>
      <c r="C280" s="471"/>
      <c r="D280" s="472" t="s">
        <v>358</v>
      </c>
      <c r="E280" s="473">
        <f>E261+E229+E185+E163+E158+E140+E136+E132+E119+E96+E61+E40+E6+E29</f>
        <v>2453944.2600000002</v>
      </c>
      <c r="F280" s="474">
        <f aca="true" t="shared" si="66" ref="F280:K280">F261+F229+F185+F163+F158+F140+F136+F132+F119+F96+F61+F40+F6+F29+F273</f>
        <v>2769241.39</v>
      </c>
      <c r="G280" s="475">
        <f t="shared" si="66"/>
        <v>3152111</v>
      </c>
      <c r="H280" s="475">
        <f t="shared" si="66"/>
        <v>3182926</v>
      </c>
      <c r="I280" s="476">
        <f t="shared" si="66"/>
        <v>3112766</v>
      </c>
      <c r="J280" s="476">
        <f t="shared" si="66"/>
        <v>3198391</v>
      </c>
      <c r="K280" s="477">
        <f t="shared" si="66"/>
        <v>3226580</v>
      </c>
      <c r="L280" s="15"/>
      <c r="M280" s="34"/>
      <c r="N280" s="15"/>
      <c r="O280" s="15"/>
      <c r="R280" s="15"/>
      <c r="S280" s="15"/>
      <c r="T280" s="15"/>
      <c r="U280" s="15"/>
    </row>
    <row r="281" spans="1:21" ht="12.75">
      <c r="A281" s="9"/>
      <c r="B281" s="9"/>
      <c r="C281" s="9"/>
      <c r="D281" s="9"/>
      <c r="E281" s="35"/>
      <c r="F281" s="35"/>
      <c r="G281" s="36"/>
      <c r="H281" s="36"/>
      <c r="I281" s="36"/>
      <c r="J281" s="36"/>
      <c r="K281" s="36"/>
      <c r="L281" s="15"/>
      <c r="M281" s="37"/>
      <c r="N281" s="15"/>
      <c r="O281" s="15"/>
      <c r="R281" s="15"/>
      <c r="S281" s="15"/>
      <c r="T281" s="15"/>
      <c r="U281" s="15"/>
    </row>
    <row r="282" spans="5:21" ht="12.75">
      <c r="E282" s="32"/>
      <c r="F282" s="32"/>
      <c r="I282" s="16"/>
      <c r="J282" s="16"/>
      <c r="K282" s="16"/>
      <c r="L282" s="16"/>
      <c r="M282" s="32"/>
      <c r="N282" s="16"/>
      <c r="O282" s="16"/>
      <c r="R282" s="16"/>
      <c r="S282" s="16"/>
      <c r="T282" s="16"/>
      <c r="U282" s="16"/>
    </row>
    <row r="283" spans="1:21" ht="15.75">
      <c r="A283" s="478" t="s">
        <v>108</v>
      </c>
      <c r="B283" s="479"/>
      <c r="C283" s="479"/>
      <c r="D283" s="479"/>
      <c r="E283" s="480"/>
      <c r="F283" s="480"/>
      <c r="G283" s="480"/>
      <c r="H283" s="480"/>
      <c r="I283" s="480"/>
      <c r="J283" s="480"/>
      <c r="K283" s="480"/>
      <c r="L283" s="16"/>
      <c r="M283" s="32"/>
      <c r="N283" s="16"/>
      <c r="O283" s="16"/>
      <c r="R283" s="16"/>
      <c r="S283" s="16"/>
      <c r="T283" s="16"/>
      <c r="U283" s="16"/>
    </row>
    <row r="284" spans="1:21" ht="12.75">
      <c r="A284" s="481"/>
      <c r="B284" s="481"/>
      <c r="C284" s="481"/>
      <c r="D284" s="481"/>
      <c r="E284" s="481"/>
      <c r="F284" s="481"/>
      <c r="G284" s="481"/>
      <c r="H284" s="481"/>
      <c r="I284" s="481"/>
      <c r="J284" s="481"/>
      <c r="K284" s="481"/>
      <c r="L284" s="16"/>
      <c r="M284" s="32"/>
      <c r="N284" s="16"/>
      <c r="O284" s="16"/>
      <c r="R284" s="16"/>
      <c r="S284" s="16"/>
      <c r="T284" s="16"/>
      <c r="U284" s="16"/>
    </row>
    <row r="285" spans="1:21" ht="12.75">
      <c r="A285" s="482" t="s">
        <v>359</v>
      </c>
      <c r="B285" s="483"/>
      <c r="C285" s="484"/>
      <c r="D285" s="485"/>
      <c r="E285" s="481"/>
      <c r="F285" s="481"/>
      <c r="G285" s="481"/>
      <c r="H285" s="481"/>
      <c r="I285" s="481"/>
      <c r="J285" s="481"/>
      <c r="K285" s="325"/>
      <c r="L285" s="16"/>
      <c r="M285" s="32"/>
      <c r="N285" s="16"/>
      <c r="O285" s="16"/>
      <c r="R285" s="16"/>
      <c r="S285" s="16"/>
      <c r="T285" s="16"/>
      <c r="U285" s="16"/>
    </row>
    <row r="286" spans="1:21" ht="12.75">
      <c r="A286" s="371" t="s">
        <v>120</v>
      </c>
      <c r="B286" s="372" t="s">
        <v>121</v>
      </c>
      <c r="C286" s="372" t="s">
        <v>16</v>
      </c>
      <c r="D286" s="373" t="s">
        <v>0</v>
      </c>
      <c r="E286" s="374" t="s">
        <v>21</v>
      </c>
      <c r="F286" s="375" t="s">
        <v>21</v>
      </c>
      <c r="G286" s="376" t="s">
        <v>57</v>
      </c>
      <c r="H286" s="376" t="s">
        <v>58</v>
      </c>
      <c r="I286" s="145" t="s">
        <v>490</v>
      </c>
      <c r="J286" s="145" t="s">
        <v>490</v>
      </c>
      <c r="K286" s="145" t="s">
        <v>490</v>
      </c>
      <c r="L286" s="16"/>
      <c r="M286" s="32"/>
      <c r="N286" s="16"/>
      <c r="O286" s="16"/>
      <c r="R286" s="16"/>
      <c r="S286" s="16"/>
      <c r="T286" s="16"/>
      <c r="U286" s="16"/>
    </row>
    <row r="287" spans="1:21" ht="12.75">
      <c r="A287" s="377" t="s">
        <v>122</v>
      </c>
      <c r="B287" s="378" t="s">
        <v>123</v>
      </c>
      <c r="C287" s="378" t="s">
        <v>30</v>
      </c>
      <c r="D287" s="379"/>
      <c r="E287" s="380">
        <v>2018</v>
      </c>
      <c r="F287" s="381" t="s">
        <v>109</v>
      </c>
      <c r="G287" s="380" t="s">
        <v>110</v>
      </c>
      <c r="H287" s="380" t="s">
        <v>110</v>
      </c>
      <c r="I287" s="380" t="s">
        <v>491</v>
      </c>
      <c r="J287" s="380" t="s">
        <v>492</v>
      </c>
      <c r="K287" s="382" t="s">
        <v>493</v>
      </c>
      <c r="L287" s="16"/>
      <c r="M287" s="32"/>
      <c r="N287" s="16"/>
      <c r="O287" s="16"/>
      <c r="R287" s="16"/>
      <c r="S287" s="16"/>
      <c r="T287" s="16"/>
      <c r="U287" s="16"/>
    </row>
    <row r="288" spans="1:21" ht="12.75">
      <c r="A288" s="486" t="s">
        <v>360</v>
      </c>
      <c r="B288" s="487"/>
      <c r="C288" s="487"/>
      <c r="D288" s="488" t="s">
        <v>361</v>
      </c>
      <c r="E288" s="489"/>
      <c r="F288" s="490"/>
      <c r="G288" s="491"/>
      <c r="H288" s="491"/>
      <c r="I288" s="491"/>
      <c r="J288" s="491"/>
      <c r="K288" s="492"/>
      <c r="L288" s="16"/>
      <c r="M288" s="32"/>
      <c r="N288" s="16"/>
      <c r="O288" s="16"/>
      <c r="R288" s="16"/>
      <c r="S288" s="16"/>
      <c r="T288" s="16"/>
      <c r="U288" s="16"/>
    </row>
    <row r="289" spans="1:21" ht="12.75">
      <c r="A289" s="493"/>
      <c r="B289" s="494" t="s">
        <v>362</v>
      </c>
      <c r="C289" s="494">
        <v>610</v>
      </c>
      <c r="D289" s="495" t="s">
        <v>363</v>
      </c>
      <c r="E289" s="496">
        <v>192216.25</v>
      </c>
      <c r="F289" s="496">
        <v>219755.52</v>
      </c>
      <c r="G289" s="497">
        <v>218485</v>
      </c>
      <c r="H289" s="497">
        <v>215609</v>
      </c>
      <c r="I289" s="497">
        <v>238631</v>
      </c>
      <c r="J289" s="497">
        <v>238631</v>
      </c>
      <c r="K289" s="498">
        <v>238631</v>
      </c>
      <c r="L289" s="16"/>
      <c r="M289" s="32"/>
      <c r="N289" s="16"/>
      <c r="O289" s="16"/>
      <c r="R289" s="16"/>
      <c r="S289" s="16"/>
      <c r="T289" s="16"/>
      <c r="U289" s="16"/>
    </row>
    <row r="290" spans="1:21" ht="12.75">
      <c r="A290" s="493"/>
      <c r="B290" s="494" t="s">
        <v>362</v>
      </c>
      <c r="C290" s="494">
        <v>620</v>
      </c>
      <c r="D290" s="495" t="s">
        <v>134</v>
      </c>
      <c r="E290" s="496">
        <v>71206.79</v>
      </c>
      <c r="F290" s="496">
        <v>83758.64</v>
      </c>
      <c r="G290" s="497">
        <v>86946</v>
      </c>
      <c r="H290" s="497">
        <v>90946</v>
      </c>
      <c r="I290" s="497">
        <v>90436</v>
      </c>
      <c r="J290" s="497">
        <v>83436</v>
      </c>
      <c r="K290" s="498">
        <v>83436</v>
      </c>
      <c r="L290" s="16"/>
      <c r="M290" s="32"/>
      <c r="N290" s="16"/>
      <c r="O290" s="16"/>
      <c r="R290" s="16"/>
      <c r="S290" s="16"/>
      <c r="T290" s="16"/>
      <c r="U290" s="16"/>
    </row>
    <row r="291" spans="1:21" ht="12.75">
      <c r="A291" s="493"/>
      <c r="B291" s="494" t="s">
        <v>362</v>
      </c>
      <c r="C291" s="499">
        <v>630</v>
      </c>
      <c r="D291" s="500" t="s">
        <v>140</v>
      </c>
      <c r="E291" s="501">
        <v>45118.18</v>
      </c>
      <c r="F291" s="501">
        <v>42162.5</v>
      </c>
      <c r="G291" s="502">
        <v>114362</v>
      </c>
      <c r="H291" s="502">
        <v>114362</v>
      </c>
      <c r="I291" s="502">
        <v>102132</v>
      </c>
      <c r="J291" s="502">
        <v>45632</v>
      </c>
      <c r="K291" s="502">
        <v>45632</v>
      </c>
      <c r="L291" s="16"/>
      <c r="M291" s="32"/>
      <c r="N291" s="16"/>
      <c r="O291" s="16"/>
      <c r="R291" s="16"/>
      <c r="S291" s="16"/>
      <c r="T291" s="16"/>
      <c r="U291" s="16"/>
    </row>
    <row r="292" spans="1:11" ht="12.75">
      <c r="A292" s="493"/>
      <c r="B292" s="494" t="s">
        <v>362</v>
      </c>
      <c r="C292" s="499">
        <v>640</v>
      </c>
      <c r="D292" s="500" t="s">
        <v>364</v>
      </c>
      <c r="E292" s="496">
        <v>3026.12</v>
      </c>
      <c r="F292" s="496">
        <v>4654.36</v>
      </c>
      <c r="G292" s="497">
        <v>100</v>
      </c>
      <c r="H292" s="497">
        <v>2327</v>
      </c>
      <c r="I292" s="497">
        <v>2160</v>
      </c>
      <c r="J292" s="497">
        <v>100</v>
      </c>
      <c r="K292" s="497">
        <v>100</v>
      </c>
    </row>
    <row r="293" spans="1:11" ht="12.75">
      <c r="A293" s="503"/>
      <c r="B293" s="405"/>
      <c r="C293" s="458"/>
      <c r="D293" s="504" t="s">
        <v>17</v>
      </c>
      <c r="E293" s="505">
        <f aca="true" t="shared" si="67" ref="E293:K293">SUM(E289:E292)</f>
        <v>311567.33999999997</v>
      </c>
      <c r="F293" s="506">
        <f>SUM(F289:F292)</f>
        <v>350331.01999999996</v>
      </c>
      <c r="G293" s="469">
        <f t="shared" si="67"/>
        <v>419893</v>
      </c>
      <c r="H293" s="469">
        <f t="shared" si="67"/>
        <v>423244</v>
      </c>
      <c r="I293" s="469">
        <f t="shared" si="67"/>
        <v>433359</v>
      </c>
      <c r="J293" s="469">
        <f t="shared" si="67"/>
        <v>367799</v>
      </c>
      <c r="K293" s="507">
        <f t="shared" si="67"/>
        <v>367799</v>
      </c>
    </row>
    <row r="294" spans="1:11" ht="12.75">
      <c r="A294" s="508" t="s">
        <v>360</v>
      </c>
      <c r="B294" s="509"/>
      <c r="C294" s="499"/>
      <c r="D294" s="510" t="s">
        <v>365</v>
      </c>
      <c r="E294" s="411"/>
      <c r="F294" s="412"/>
      <c r="G294" s="409"/>
      <c r="H294" s="409"/>
      <c r="I294" s="409"/>
      <c r="J294" s="409"/>
      <c r="K294" s="410"/>
    </row>
    <row r="295" spans="1:11" ht="12.75">
      <c r="A295" s="493"/>
      <c r="B295" s="494" t="s">
        <v>366</v>
      </c>
      <c r="C295" s="494">
        <v>610</v>
      </c>
      <c r="D295" s="495" t="s">
        <v>363</v>
      </c>
      <c r="E295" s="496">
        <v>218795.39</v>
      </c>
      <c r="F295" s="496">
        <v>256431.88</v>
      </c>
      <c r="G295" s="497">
        <v>281325</v>
      </c>
      <c r="H295" s="497">
        <v>304925</v>
      </c>
      <c r="I295" s="497">
        <v>296822</v>
      </c>
      <c r="J295" s="497">
        <v>264649</v>
      </c>
      <c r="K295" s="498">
        <v>264649</v>
      </c>
    </row>
    <row r="296" spans="1:11" ht="12.75">
      <c r="A296" s="493"/>
      <c r="B296" s="494" t="s">
        <v>366</v>
      </c>
      <c r="C296" s="494">
        <v>620</v>
      </c>
      <c r="D296" s="495" t="s">
        <v>134</v>
      </c>
      <c r="E296" s="496">
        <v>84757.52</v>
      </c>
      <c r="F296" s="496">
        <v>94569.93</v>
      </c>
      <c r="G296" s="497">
        <v>98358</v>
      </c>
      <c r="H296" s="497">
        <v>102711</v>
      </c>
      <c r="I296" s="497">
        <v>103774</v>
      </c>
      <c r="J296" s="497">
        <v>97947</v>
      </c>
      <c r="K296" s="498">
        <v>97947</v>
      </c>
    </row>
    <row r="297" spans="1:11" ht="12.75">
      <c r="A297" s="493"/>
      <c r="B297" s="494" t="s">
        <v>366</v>
      </c>
      <c r="C297" s="499">
        <v>630</v>
      </c>
      <c r="D297" s="500" t="s">
        <v>140</v>
      </c>
      <c r="E297" s="511">
        <v>54196.63</v>
      </c>
      <c r="F297" s="511">
        <v>51434.14</v>
      </c>
      <c r="G297" s="512">
        <v>52488</v>
      </c>
      <c r="H297" s="512">
        <v>54301</v>
      </c>
      <c r="I297" s="512">
        <v>53569</v>
      </c>
      <c r="J297" s="512">
        <v>53569</v>
      </c>
      <c r="K297" s="512">
        <v>53569</v>
      </c>
    </row>
    <row r="298" spans="1:11" ht="12.75">
      <c r="A298" s="493"/>
      <c r="B298" s="494" t="s">
        <v>366</v>
      </c>
      <c r="C298" s="499">
        <v>640</v>
      </c>
      <c r="D298" s="500" t="s">
        <v>364</v>
      </c>
      <c r="E298" s="496">
        <v>13876.48</v>
      </c>
      <c r="F298" s="496">
        <v>38.5</v>
      </c>
      <c r="G298" s="497">
        <v>100</v>
      </c>
      <c r="H298" s="497">
        <v>500</v>
      </c>
      <c r="I298" s="497">
        <v>100</v>
      </c>
      <c r="J298" s="497">
        <v>100</v>
      </c>
      <c r="K298" s="498">
        <v>100</v>
      </c>
    </row>
    <row r="299" spans="1:11" ht="12.75">
      <c r="A299" s="503"/>
      <c r="B299" s="405"/>
      <c r="C299" s="458"/>
      <c r="D299" s="504" t="s">
        <v>17</v>
      </c>
      <c r="E299" s="505">
        <f aca="true" t="shared" si="68" ref="E299:K299">SUM(E295:E298)</f>
        <v>371626.02</v>
      </c>
      <c r="F299" s="506">
        <f>SUM(F295:F298)</f>
        <v>402474.45</v>
      </c>
      <c r="G299" s="469">
        <f t="shared" si="68"/>
        <v>432271</v>
      </c>
      <c r="H299" s="469">
        <f t="shared" si="68"/>
        <v>462437</v>
      </c>
      <c r="I299" s="469">
        <f t="shared" si="68"/>
        <v>454265</v>
      </c>
      <c r="J299" s="469">
        <f t="shared" si="68"/>
        <v>416265</v>
      </c>
      <c r="K299" s="507">
        <f t="shared" si="68"/>
        <v>416265</v>
      </c>
    </row>
    <row r="300" spans="1:11" ht="12.75">
      <c r="A300" s="513"/>
      <c r="B300" s="514"/>
      <c r="C300" s="514"/>
      <c r="D300" s="515" t="s">
        <v>367</v>
      </c>
      <c r="E300" s="505">
        <f aca="true" t="shared" si="69" ref="E300:K300">E299+E293</f>
        <v>683193.36</v>
      </c>
      <c r="F300" s="506">
        <f>F299+F293</f>
        <v>752805.47</v>
      </c>
      <c r="G300" s="469">
        <f t="shared" si="69"/>
        <v>852164</v>
      </c>
      <c r="H300" s="469">
        <f t="shared" si="69"/>
        <v>885681</v>
      </c>
      <c r="I300" s="469">
        <f t="shared" si="69"/>
        <v>887624</v>
      </c>
      <c r="J300" s="469">
        <f t="shared" si="69"/>
        <v>784064</v>
      </c>
      <c r="K300" s="507">
        <f t="shared" si="69"/>
        <v>784064</v>
      </c>
    </row>
    <row r="301" spans="1:11" ht="12.75">
      <c r="A301" s="508" t="s">
        <v>368</v>
      </c>
      <c r="B301" s="494"/>
      <c r="C301" s="494"/>
      <c r="D301" s="516" t="s">
        <v>369</v>
      </c>
      <c r="E301" s="411"/>
      <c r="F301" s="412"/>
      <c r="G301" s="409"/>
      <c r="H301" s="409"/>
      <c r="I301" s="409"/>
      <c r="J301" s="409"/>
      <c r="K301" s="410"/>
    </row>
    <row r="302" spans="1:11" ht="12.75">
      <c r="A302" s="493"/>
      <c r="B302" s="494" t="s">
        <v>370</v>
      </c>
      <c r="C302" s="494">
        <v>610</v>
      </c>
      <c r="D302" s="495" t="s">
        <v>363</v>
      </c>
      <c r="E302" s="517">
        <v>62945.92</v>
      </c>
      <c r="F302" s="517">
        <v>71323.54</v>
      </c>
      <c r="G302" s="518">
        <v>81196</v>
      </c>
      <c r="H302" s="518">
        <v>78796</v>
      </c>
      <c r="I302" s="518">
        <v>88886</v>
      </c>
      <c r="J302" s="518">
        <v>88886</v>
      </c>
      <c r="K302" s="518">
        <v>88886</v>
      </c>
    </row>
    <row r="303" spans="1:11" ht="12.75">
      <c r="A303" s="493"/>
      <c r="B303" s="494" t="s">
        <v>370</v>
      </c>
      <c r="C303" s="494">
        <v>620</v>
      </c>
      <c r="D303" s="495" t="s">
        <v>134</v>
      </c>
      <c r="E303" s="517">
        <v>24781.42</v>
      </c>
      <c r="F303" s="517">
        <v>27330.62</v>
      </c>
      <c r="G303" s="518">
        <v>28428</v>
      </c>
      <c r="H303" s="518">
        <v>27728</v>
      </c>
      <c r="I303" s="518">
        <v>31113</v>
      </c>
      <c r="J303" s="518">
        <v>31113</v>
      </c>
      <c r="K303" s="518">
        <v>31113</v>
      </c>
    </row>
    <row r="304" spans="1:11" ht="12.75">
      <c r="A304" s="493"/>
      <c r="B304" s="494" t="s">
        <v>370</v>
      </c>
      <c r="C304" s="494">
        <v>630</v>
      </c>
      <c r="D304" s="495" t="s">
        <v>140</v>
      </c>
      <c r="E304" s="511">
        <v>8434.28</v>
      </c>
      <c r="F304" s="511">
        <v>14670.81</v>
      </c>
      <c r="G304" s="512">
        <v>10500</v>
      </c>
      <c r="H304" s="512">
        <v>10500</v>
      </c>
      <c r="I304" s="512">
        <v>9500</v>
      </c>
      <c r="J304" s="512">
        <v>9500</v>
      </c>
      <c r="K304" s="519">
        <v>9500</v>
      </c>
    </row>
    <row r="305" spans="1:11" ht="12.75">
      <c r="A305" s="493"/>
      <c r="B305" s="494" t="s">
        <v>370</v>
      </c>
      <c r="C305" s="494">
        <v>640</v>
      </c>
      <c r="D305" s="495" t="s">
        <v>371</v>
      </c>
      <c r="E305" s="496">
        <v>2657.68</v>
      </c>
      <c r="F305" s="496">
        <v>2798.03</v>
      </c>
      <c r="G305" s="497">
        <v>100</v>
      </c>
      <c r="H305" s="497">
        <v>500</v>
      </c>
      <c r="I305" s="497">
        <v>100</v>
      </c>
      <c r="J305" s="497">
        <v>100</v>
      </c>
      <c r="K305" s="498">
        <v>100</v>
      </c>
    </row>
    <row r="306" spans="1:11" ht="12.75">
      <c r="A306" s="513"/>
      <c r="B306" s="514"/>
      <c r="C306" s="514"/>
      <c r="D306" s="515" t="s">
        <v>372</v>
      </c>
      <c r="E306" s="444">
        <f aca="true" t="shared" si="70" ref="E306:K306">SUM(E302:E305)</f>
        <v>98819.29999999999</v>
      </c>
      <c r="F306" s="445">
        <f>SUM(F302:F305)</f>
        <v>116122.99999999999</v>
      </c>
      <c r="G306" s="446">
        <f t="shared" si="70"/>
        <v>120224</v>
      </c>
      <c r="H306" s="446">
        <f t="shared" si="70"/>
        <v>117524</v>
      </c>
      <c r="I306" s="446">
        <f t="shared" si="70"/>
        <v>129599</v>
      </c>
      <c r="J306" s="446">
        <f t="shared" si="70"/>
        <v>129599</v>
      </c>
      <c r="K306" s="447">
        <f t="shared" si="70"/>
        <v>129599</v>
      </c>
    </row>
    <row r="307" spans="1:11" ht="12.75">
      <c r="A307" s="508" t="s">
        <v>373</v>
      </c>
      <c r="B307" s="494"/>
      <c r="C307" s="494"/>
      <c r="D307" s="516" t="s">
        <v>374</v>
      </c>
      <c r="E307" s="411"/>
      <c r="F307" s="412"/>
      <c r="G307" s="409"/>
      <c r="H307" s="409"/>
      <c r="I307" s="409"/>
      <c r="J307" s="409"/>
      <c r="K307" s="410"/>
    </row>
    <row r="308" spans="1:11" ht="12.75">
      <c r="A308" s="493"/>
      <c r="B308" s="494" t="s">
        <v>375</v>
      </c>
      <c r="C308" s="494">
        <v>610</v>
      </c>
      <c r="D308" s="495" t="s">
        <v>363</v>
      </c>
      <c r="E308" s="496">
        <v>24238</v>
      </c>
      <c r="F308" s="496">
        <v>42450.93</v>
      </c>
      <c r="G308" s="497">
        <v>60048</v>
      </c>
      <c r="H308" s="497">
        <v>55748</v>
      </c>
      <c r="I308" s="497">
        <v>56214</v>
      </c>
      <c r="J308" s="497">
        <v>56216</v>
      </c>
      <c r="K308" s="497">
        <v>56216</v>
      </c>
    </row>
    <row r="309" spans="1:11" ht="12.75">
      <c r="A309" s="493"/>
      <c r="B309" s="494" t="s">
        <v>375</v>
      </c>
      <c r="C309" s="494">
        <v>620</v>
      </c>
      <c r="D309" s="495" t="s">
        <v>134</v>
      </c>
      <c r="E309" s="496">
        <v>9907</v>
      </c>
      <c r="F309" s="496">
        <v>10739.47</v>
      </c>
      <c r="G309" s="497">
        <v>20978</v>
      </c>
      <c r="H309" s="497">
        <v>19278</v>
      </c>
      <c r="I309" s="497">
        <v>19683</v>
      </c>
      <c r="J309" s="497">
        <v>19683</v>
      </c>
      <c r="K309" s="497">
        <v>19683</v>
      </c>
    </row>
    <row r="310" spans="1:11" ht="12.75">
      <c r="A310" s="493"/>
      <c r="B310" s="494" t="s">
        <v>375</v>
      </c>
      <c r="C310" s="499">
        <v>630</v>
      </c>
      <c r="D310" s="500" t="s">
        <v>140</v>
      </c>
      <c r="E310" s="511">
        <v>41378.41</v>
      </c>
      <c r="F310" s="511">
        <v>49801.17</v>
      </c>
      <c r="G310" s="512">
        <v>91400</v>
      </c>
      <c r="H310" s="512">
        <v>96365</v>
      </c>
      <c r="I310" s="512">
        <v>97900</v>
      </c>
      <c r="J310" s="512">
        <v>97900</v>
      </c>
      <c r="K310" s="512">
        <v>97900</v>
      </c>
    </row>
    <row r="311" spans="1:11" ht="12.75">
      <c r="A311" s="493"/>
      <c r="B311" s="494" t="s">
        <v>376</v>
      </c>
      <c r="C311" s="499">
        <v>640</v>
      </c>
      <c r="D311" s="495" t="s">
        <v>371</v>
      </c>
      <c r="E311" s="496">
        <v>1727.46</v>
      </c>
      <c r="F311" s="496">
        <v>206.82</v>
      </c>
      <c r="G311" s="497">
        <v>3000</v>
      </c>
      <c r="H311" s="497">
        <v>3000</v>
      </c>
      <c r="I311" s="497">
        <v>4150</v>
      </c>
      <c r="J311" s="497">
        <v>100</v>
      </c>
      <c r="K311" s="498">
        <v>100</v>
      </c>
    </row>
    <row r="312" spans="1:11" ht="12.75">
      <c r="A312" s="503"/>
      <c r="B312" s="405"/>
      <c r="C312" s="458"/>
      <c r="D312" s="504" t="s">
        <v>17</v>
      </c>
      <c r="E312" s="505">
        <f aca="true" t="shared" si="71" ref="E312:K312">SUM(E308:E311)</f>
        <v>77250.87000000001</v>
      </c>
      <c r="F312" s="506">
        <f>SUM(F308:F311)</f>
        <v>103198.39000000001</v>
      </c>
      <c r="G312" s="469">
        <f t="shared" si="71"/>
        <v>175426</v>
      </c>
      <c r="H312" s="469">
        <f t="shared" si="71"/>
        <v>174391</v>
      </c>
      <c r="I312" s="469">
        <f t="shared" si="71"/>
        <v>177947</v>
      </c>
      <c r="J312" s="469">
        <f t="shared" si="71"/>
        <v>173899</v>
      </c>
      <c r="K312" s="507">
        <f t="shared" si="71"/>
        <v>173899</v>
      </c>
    </row>
    <row r="313" spans="1:11" ht="12.75">
      <c r="A313" s="508" t="s">
        <v>373</v>
      </c>
      <c r="B313" s="494"/>
      <c r="C313" s="499"/>
      <c r="D313" s="516" t="s">
        <v>377</v>
      </c>
      <c r="E313" s="520"/>
      <c r="F313" s="521"/>
      <c r="G313" s="522"/>
      <c r="H313" s="522"/>
      <c r="I313" s="522"/>
      <c r="J313" s="522"/>
      <c r="K313" s="523"/>
    </row>
    <row r="314" spans="1:11" ht="12.75">
      <c r="A314" s="493"/>
      <c r="B314" s="494" t="s">
        <v>378</v>
      </c>
      <c r="C314" s="494">
        <v>610</v>
      </c>
      <c r="D314" s="495" t="s">
        <v>363</v>
      </c>
      <c r="E314" s="411">
        <v>18478.62</v>
      </c>
      <c r="F314" s="412">
        <v>11469.76</v>
      </c>
      <c r="G314" s="409"/>
      <c r="H314" s="409"/>
      <c r="I314" s="409"/>
      <c r="J314" s="409"/>
      <c r="K314" s="410"/>
    </row>
    <row r="315" spans="1:11" ht="12.75">
      <c r="A315" s="493"/>
      <c r="B315" s="494" t="s">
        <v>378</v>
      </c>
      <c r="C315" s="494">
        <v>620</v>
      </c>
      <c r="D315" s="495" t="s">
        <v>134</v>
      </c>
      <c r="E315" s="411">
        <v>5637.16</v>
      </c>
      <c r="F315" s="412">
        <v>8228.06</v>
      </c>
      <c r="G315" s="409"/>
      <c r="H315" s="409"/>
      <c r="I315" s="409"/>
      <c r="J315" s="409"/>
      <c r="K315" s="410"/>
    </row>
    <row r="316" spans="1:11" ht="12.75">
      <c r="A316" s="493"/>
      <c r="B316" s="494" t="s">
        <v>378</v>
      </c>
      <c r="C316" s="499">
        <v>630</v>
      </c>
      <c r="D316" s="500" t="s">
        <v>140</v>
      </c>
      <c r="E316" s="407">
        <v>30840.65</v>
      </c>
      <c r="F316" s="408">
        <v>35017.8</v>
      </c>
      <c r="G316" s="524"/>
      <c r="H316" s="524"/>
      <c r="I316" s="524"/>
      <c r="J316" s="524"/>
      <c r="K316" s="525"/>
    </row>
    <row r="317" spans="1:11" ht="12.75">
      <c r="A317" s="493"/>
      <c r="B317" s="494" t="s">
        <v>378</v>
      </c>
      <c r="C317" s="499">
        <v>640</v>
      </c>
      <c r="D317" s="500" t="s">
        <v>379</v>
      </c>
      <c r="E317" s="407">
        <v>52.8</v>
      </c>
      <c r="F317" s="408">
        <v>25.73</v>
      </c>
      <c r="G317" s="524"/>
      <c r="H317" s="524"/>
      <c r="I317" s="524"/>
      <c r="J317" s="524"/>
      <c r="K317" s="525"/>
    </row>
    <row r="318" spans="1:11" ht="12.75">
      <c r="A318" s="503"/>
      <c r="B318" s="405"/>
      <c r="C318" s="458"/>
      <c r="D318" s="504" t="s">
        <v>380</v>
      </c>
      <c r="E318" s="505">
        <f>SUM(E314:E317)</f>
        <v>55009.23</v>
      </c>
      <c r="F318" s="506">
        <f>SUM(F314:F317)</f>
        <v>54741.350000000006</v>
      </c>
      <c r="G318" s="469">
        <f>SUM(G314:G317)</f>
        <v>0</v>
      </c>
      <c r="H318" s="469">
        <f>SUM(H314:H317)</f>
        <v>0</v>
      </c>
      <c r="I318" s="469"/>
      <c r="J318" s="469"/>
      <c r="K318" s="507"/>
    </row>
    <row r="319" spans="1:11" ht="12.75">
      <c r="A319" s="513"/>
      <c r="B319" s="514"/>
      <c r="C319" s="514"/>
      <c r="D319" s="515" t="s">
        <v>381</v>
      </c>
      <c r="E319" s="505">
        <f aca="true" t="shared" si="72" ref="E319:K319">E318+E312</f>
        <v>132260.1</v>
      </c>
      <c r="F319" s="506">
        <f>F318+F312</f>
        <v>157939.74000000002</v>
      </c>
      <c r="G319" s="469">
        <f t="shared" si="72"/>
        <v>175426</v>
      </c>
      <c r="H319" s="469">
        <f t="shared" si="72"/>
        <v>174391</v>
      </c>
      <c r="I319" s="469">
        <f t="shared" si="72"/>
        <v>177947</v>
      </c>
      <c r="J319" s="469">
        <f t="shared" si="72"/>
        <v>173899</v>
      </c>
      <c r="K319" s="507">
        <f t="shared" si="72"/>
        <v>173899</v>
      </c>
    </row>
    <row r="320" spans="1:11" ht="12.75">
      <c r="A320" s="526" t="s">
        <v>331</v>
      </c>
      <c r="B320" s="527"/>
      <c r="C320" s="528"/>
      <c r="D320" s="529" t="s">
        <v>332</v>
      </c>
      <c r="E320" s="520"/>
      <c r="F320" s="521"/>
      <c r="G320" s="522"/>
      <c r="H320" s="522"/>
      <c r="I320" s="522"/>
      <c r="J320" s="522"/>
      <c r="K320" s="523"/>
    </row>
    <row r="321" spans="1:11" ht="12.75">
      <c r="A321" s="493"/>
      <c r="B321" s="499"/>
      <c r="C321" s="499"/>
      <c r="D321" s="530" t="s">
        <v>382</v>
      </c>
      <c r="E321" s="411"/>
      <c r="F321" s="412"/>
      <c r="G321" s="409"/>
      <c r="H321" s="409"/>
      <c r="I321" s="409"/>
      <c r="J321" s="409"/>
      <c r="K321" s="410"/>
    </row>
    <row r="322" spans="1:11" ht="12.75">
      <c r="A322" s="493"/>
      <c r="B322" s="494" t="s">
        <v>362</v>
      </c>
      <c r="C322" s="499">
        <v>640</v>
      </c>
      <c r="D322" s="531" t="s">
        <v>383</v>
      </c>
      <c r="E322" s="532">
        <v>230.8</v>
      </c>
      <c r="F322" s="533">
        <v>233</v>
      </c>
      <c r="G322" s="534">
        <v>600</v>
      </c>
      <c r="H322" s="534">
        <v>600</v>
      </c>
      <c r="I322" s="534">
        <v>600</v>
      </c>
      <c r="J322" s="534">
        <v>600</v>
      </c>
      <c r="K322" s="535">
        <v>600</v>
      </c>
    </row>
    <row r="323" spans="1:11" ht="12.75">
      <c r="A323" s="493"/>
      <c r="B323" s="494" t="s">
        <v>362</v>
      </c>
      <c r="C323" s="499">
        <v>640</v>
      </c>
      <c r="D323" s="531" t="s">
        <v>384</v>
      </c>
      <c r="E323" s="501">
        <v>108.2</v>
      </c>
      <c r="F323" s="536">
        <v>53.2</v>
      </c>
      <c r="G323" s="502"/>
      <c r="H323" s="502">
        <v>3</v>
      </c>
      <c r="I323" s="502"/>
      <c r="J323" s="502"/>
      <c r="K323" s="537"/>
    </row>
    <row r="324" spans="1:11" ht="12.75">
      <c r="A324" s="493"/>
      <c r="B324" s="494" t="s">
        <v>385</v>
      </c>
      <c r="C324" s="499">
        <v>640</v>
      </c>
      <c r="D324" s="530" t="s">
        <v>386</v>
      </c>
      <c r="E324" s="532">
        <v>116.2</v>
      </c>
      <c r="F324" s="533">
        <v>33.2</v>
      </c>
      <c r="G324" s="534">
        <v>500</v>
      </c>
      <c r="H324" s="534">
        <v>500</v>
      </c>
      <c r="I324" s="534">
        <v>500</v>
      </c>
      <c r="J324" s="534">
        <v>500</v>
      </c>
      <c r="K324" s="535">
        <v>500</v>
      </c>
    </row>
    <row r="325" spans="1:11" ht="12.75">
      <c r="A325" s="538"/>
      <c r="B325" s="539"/>
      <c r="C325" s="539"/>
      <c r="D325" s="540" t="s">
        <v>17</v>
      </c>
      <c r="E325" s="541">
        <f aca="true" t="shared" si="73" ref="E325:K325">SUM(E322:E324)</f>
        <v>455.2</v>
      </c>
      <c r="F325" s="542">
        <f>SUM(F322:F324)</f>
        <v>319.4</v>
      </c>
      <c r="G325" s="543">
        <f t="shared" si="73"/>
        <v>1100</v>
      </c>
      <c r="H325" s="543">
        <f t="shared" si="73"/>
        <v>1103</v>
      </c>
      <c r="I325" s="543">
        <f t="shared" si="73"/>
        <v>1100</v>
      </c>
      <c r="J325" s="543">
        <f t="shared" si="73"/>
        <v>1100</v>
      </c>
      <c r="K325" s="544">
        <f t="shared" si="73"/>
        <v>1100</v>
      </c>
    </row>
    <row r="326" spans="1:11" ht="12.75">
      <c r="A326" s="545"/>
      <c r="B326" s="546"/>
      <c r="C326" s="546"/>
      <c r="D326" s="547" t="s">
        <v>387</v>
      </c>
      <c r="E326" s="548">
        <f aca="true" t="shared" si="74" ref="E326:K326">E325+E319+E306+E300</f>
        <v>914727.96</v>
      </c>
      <c r="F326" s="549">
        <f>F325+F319+F306+F300</f>
        <v>1027187.61</v>
      </c>
      <c r="G326" s="550">
        <f t="shared" si="74"/>
        <v>1148914</v>
      </c>
      <c r="H326" s="550">
        <f t="shared" si="74"/>
        <v>1178699</v>
      </c>
      <c r="I326" s="550">
        <f t="shared" si="74"/>
        <v>1196270</v>
      </c>
      <c r="J326" s="550">
        <f t="shared" si="74"/>
        <v>1088662</v>
      </c>
      <c r="K326" s="551">
        <f t="shared" si="74"/>
        <v>1088662</v>
      </c>
    </row>
    <row r="327" spans="1:11" ht="12.75">
      <c r="A327" s="50"/>
      <c r="B327" s="51"/>
      <c r="C327" s="51"/>
      <c r="D327" s="52"/>
      <c r="E327" s="53"/>
      <c r="F327" s="53"/>
      <c r="G327" s="54"/>
      <c r="H327" s="54"/>
      <c r="I327" s="54"/>
      <c r="J327" s="54"/>
      <c r="K327" s="54"/>
    </row>
    <row r="328" spans="1:11" ht="12.75">
      <c r="A328" s="50"/>
      <c r="B328" s="51"/>
      <c r="C328" s="51"/>
      <c r="D328" s="52"/>
      <c r="E328" s="53"/>
      <c r="F328" s="53"/>
      <c r="G328" s="54"/>
      <c r="H328" s="54"/>
      <c r="I328" s="54"/>
      <c r="J328" s="54"/>
      <c r="K328" s="54"/>
    </row>
    <row r="329" spans="1:11" ht="15.75">
      <c r="A329" s="552" t="s">
        <v>59</v>
      </c>
      <c r="B329" s="480"/>
      <c r="C329" s="553"/>
      <c r="D329" s="553"/>
      <c r="E329" s="480"/>
      <c r="F329" s="553"/>
      <c r="G329" s="480"/>
      <c r="H329" s="554"/>
      <c r="I329" s="480"/>
      <c r="J329" s="480"/>
      <c r="K329" s="480"/>
    </row>
    <row r="330" spans="1:11" ht="12.75">
      <c r="A330" s="555"/>
      <c r="B330" s="556"/>
      <c r="C330" s="557"/>
      <c r="D330" s="557"/>
      <c r="E330" s="557"/>
      <c r="F330" s="557"/>
      <c r="G330" s="557"/>
      <c r="H330" s="558"/>
      <c r="I330" s="557"/>
      <c r="J330" s="557"/>
      <c r="K330" s="557"/>
    </row>
    <row r="331" spans="1:11" ht="12.75">
      <c r="A331" s="482" t="s">
        <v>359</v>
      </c>
      <c r="B331" s="483"/>
      <c r="C331" s="559"/>
      <c r="D331" s="555"/>
      <c r="E331" s="560"/>
      <c r="F331" s="555"/>
      <c r="G331" s="560"/>
      <c r="H331" s="561"/>
      <c r="I331" s="560"/>
      <c r="J331" s="560"/>
      <c r="K331" s="325"/>
    </row>
    <row r="332" spans="1:11" ht="12.75">
      <c r="A332" s="371" t="s">
        <v>120</v>
      </c>
      <c r="B332" s="372" t="s">
        <v>121</v>
      </c>
      <c r="C332" s="372" t="s">
        <v>16</v>
      </c>
      <c r="D332" s="373" t="s">
        <v>0</v>
      </c>
      <c r="E332" s="374" t="s">
        <v>21</v>
      </c>
      <c r="F332" s="375" t="s">
        <v>21</v>
      </c>
      <c r="G332" s="376" t="s">
        <v>57</v>
      </c>
      <c r="H332" s="376" t="s">
        <v>58</v>
      </c>
      <c r="I332" s="145" t="s">
        <v>490</v>
      </c>
      <c r="J332" s="145" t="s">
        <v>490</v>
      </c>
      <c r="K332" s="145" t="s">
        <v>490</v>
      </c>
    </row>
    <row r="333" spans="1:11" ht="12.75">
      <c r="A333" s="377" t="s">
        <v>122</v>
      </c>
      <c r="B333" s="378" t="s">
        <v>123</v>
      </c>
      <c r="C333" s="378" t="s">
        <v>30</v>
      </c>
      <c r="D333" s="379"/>
      <c r="E333" s="380">
        <v>2018</v>
      </c>
      <c r="F333" s="381" t="s">
        <v>109</v>
      </c>
      <c r="G333" s="380" t="s">
        <v>110</v>
      </c>
      <c r="H333" s="380" t="s">
        <v>110</v>
      </c>
      <c r="I333" s="380" t="s">
        <v>491</v>
      </c>
      <c r="J333" s="380" t="s">
        <v>492</v>
      </c>
      <c r="K333" s="382" t="s">
        <v>493</v>
      </c>
    </row>
    <row r="334" spans="1:23" s="319" customFormat="1" ht="12.75">
      <c r="A334" s="562" t="s">
        <v>388</v>
      </c>
      <c r="B334" s="372"/>
      <c r="C334" s="372"/>
      <c r="D334" s="563" t="s">
        <v>389</v>
      </c>
      <c r="E334" s="564"/>
      <c r="F334" s="565"/>
      <c r="G334" s="566"/>
      <c r="H334" s="567"/>
      <c r="I334" s="566"/>
      <c r="J334" s="566"/>
      <c r="K334" s="568"/>
      <c r="L334" s="33"/>
      <c r="M334" s="41"/>
      <c r="N334" s="33"/>
      <c r="O334" s="33"/>
      <c r="P334" s="318"/>
      <c r="Q334" s="318"/>
      <c r="R334" s="318"/>
      <c r="S334" s="318"/>
      <c r="T334" s="318"/>
      <c r="U334" s="318"/>
      <c r="V334" s="318"/>
      <c r="W334" s="318"/>
    </row>
    <row r="335" spans="1:11" ht="12.75">
      <c r="A335" s="569"/>
      <c r="B335" s="392" t="s">
        <v>390</v>
      </c>
      <c r="C335" s="428">
        <v>610</v>
      </c>
      <c r="D335" s="432" t="s">
        <v>363</v>
      </c>
      <c r="E335" s="411">
        <v>224491.62</v>
      </c>
      <c r="F335" s="496">
        <v>239900.8</v>
      </c>
      <c r="G335" s="570">
        <v>263191</v>
      </c>
      <c r="H335" s="497">
        <v>262191</v>
      </c>
      <c r="I335" s="497">
        <v>291251</v>
      </c>
      <c r="J335" s="571">
        <v>317639</v>
      </c>
      <c r="K335" s="572">
        <v>317639</v>
      </c>
    </row>
    <row r="336" spans="1:11" ht="12.75">
      <c r="A336" s="569"/>
      <c r="B336" s="392" t="s">
        <v>390</v>
      </c>
      <c r="C336" s="428">
        <v>620</v>
      </c>
      <c r="D336" s="432" t="s">
        <v>134</v>
      </c>
      <c r="E336" s="411">
        <v>82648.87</v>
      </c>
      <c r="F336" s="496">
        <v>92672.84</v>
      </c>
      <c r="G336" s="570">
        <v>91985</v>
      </c>
      <c r="H336" s="497">
        <v>91985</v>
      </c>
      <c r="I336" s="497">
        <v>101813</v>
      </c>
      <c r="J336" s="571">
        <v>110743</v>
      </c>
      <c r="K336" s="572">
        <v>110743</v>
      </c>
    </row>
    <row r="337" spans="1:11" ht="12.75">
      <c r="A337" s="569"/>
      <c r="B337" s="392" t="s">
        <v>390</v>
      </c>
      <c r="C337" s="428">
        <v>630</v>
      </c>
      <c r="D337" s="432" t="s">
        <v>140</v>
      </c>
      <c r="E337" s="411">
        <v>45184.2</v>
      </c>
      <c r="F337" s="511">
        <v>84396.2</v>
      </c>
      <c r="G337" s="570">
        <v>44132</v>
      </c>
      <c r="H337" s="512">
        <v>71186</v>
      </c>
      <c r="I337" s="512">
        <v>43332</v>
      </c>
      <c r="J337" s="573">
        <v>55692</v>
      </c>
      <c r="K337" s="572">
        <v>55692</v>
      </c>
    </row>
    <row r="338" spans="1:11" ht="12.75">
      <c r="A338" s="569"/>
      <c r="B338" s="392" t="s">
        <v>390</v>
      </c>
      <c r="C338" s="392">
        <v>640</v>
      </c>
      <c r="D338" s="399" t="s">
        <v>364</v>
      </c>
      <c r="E338" s="411">
        <v>1058.39</v>
      </c>
      <c r="F338" s="496">
        <v>2481</v>
      </c>
      <c r="G338" s="574">
        <v>0</v>
      </c>
      <c r="H338" s="497">
        <v>1000</v>
      </c>
      <c r="I338" s="497">
        <v>0</v>
      </c>
      <c r="J338" s="571">
        <v>0</v>
      </c>
      <c r="K338" s="575">
        <v>0</v>
      </c>
    </row>
    <row r="339" spans="1:23" s="319" customFormat="1" ht="12.75">
      <c r="A339" s="576"/>
      <c r="B339" s="462"/>
      <c r="C339" s="577"/>
      <c r="D339" s="504" t="s">
        <v>391</v>
      </c>
      <c r="E339" s="505">
        <f aca="true" t="shared" si="75" ref="E339:K339">SUM(E335:E338)</f>
        <v>353383.08</v>
      </c>
      <c r="F339" s="506">
        <f>SUM(F335:F338)</f>
        <v>419450.84</v>
      </c>
      <c r="G339" s="469">
        <f t="shared" si="75"/>
        <v>399308</v>
      </c>
      <c r="H339" s="469">
        <f t="shared" si="75"/>
        <v>426362</v>
      </c>
      <c r="I339" s="469">
        <f t="shared" si="75"/>
        <v>436396</v>
      </c>
      <c r="J339" s="469">
        <f t="shared" si="75"/>
        <v>484074</v>
      </c>
      <c r="K339" s="507">
        <f t="shared" si="75"/>
        <v>484074</v>
      </c>
      <c r="L339" s="33"/>
      <c r="M339" s="41"/>
      <c r="N339" s="33"/>
      <c r="O339" s="33"/>
      <c r="P339" s="318"/>
      <c r="Q339" s="318"/>
      <c r="R339" s="318"/>
      <c r="S339" s="318"/>
      <c r="T339" s="318"/>
      <c r="U339" s="318"/>
      <c r="V339" s="318"/>
      <c r="W339" s="318"/>
    </row>
    <row r="340" spans="1:23" s="319" customFormat="1" ht="12.75">
      <c r="A340" s="578" t="s">
        <v>388</v>
      </c>
      <c r="B340" s="427"/>
      <c r="C340" s="427"/>
      <c r="D340" s="579" t="s">
        <v>392</v>
      </c>
      <c r="E340" s="469"/>
      <c r="F340" s="580"/>
      <c r="G340" s="581"/>
      <c r="H340" s="581"/>
      <c r="I340" s="581"/>
      <c r="J340" s="581"/>
      <c r="K340" s="582"/>
      <c r="L340" s="33"/>
      <c r="M340" s="41"/>
      <c r="N340" s="33"/>
      <c r="O340" s="33"/>
      <c r="P340" s="318"/>
      <c r="Q340" s="318"/>
      <c r="R340" s="318"/>
      <c r="S340" s="318"/>
      <c r="T340" s="318"/>
      <c r="U340" s="318"/>
      <c r="V340" s="318"/>
      <c r="W340" s="318"/>
    </row>
    <row r="341" spans="1:11" ht="12.75">
      <c r="A341" s="569"/>
      <c r="B341" s="392" t="s">
        <v>393</v>
      </c>
      <c r="C341" s="428">
        <v>610</v>
      </c>
      <c r="D341" s="432" t="s">
        <v>363</v>
      </c>
      <c r="E341" s="411">
        <v>112423.9</v>
      </c>
      <c r="F341" s="496">
        <v>128824</v>
      </c>
      <c r="G341" s="570">
        <v>123450</v>
      </c>
      <c r="H341" s="497">
        <v>148175</v>
      </c>
      <c r="I341" s="497">
        <v>138680</v>
      </c>
      <c r="J341" s="497">
        <v>117700</v>
      </c>
      <c r="K341" s="498">
        <v>117700</v>
      </c>
    </row>
    <row r="342" spans="1:11" ht="12.75">
      <c r="A342" s="569"/>
      <c r="B342" s="392" t="s">
        <v>393</v>
      </c>
      <c r="C342" s="428">
        <v>620</v>
      </c>
      <c r="D342" s="432" t="s">
        <v>134</v>
      </c>
      <c r="E342" s="411">
        <v>41121.06</v>
      </c>
      <c r="F342" s="496">
        <v>44034.22</v>
      </c>
      <c r="G342" s="583">
        <v>43156</v>
      </c>
      <c r="H342" s="497">
        <v>51859</v>
      </c>
      <c r="I342" s="497">
        <v>48466</v>
      </c>
      <c r="J342" s="497">
        <v>41100</v>
      </c>
      <c r="K342" s="498">
        <v>41100</v>
      </c>
    </row>
    <row r="343" spans="1:11" ht="12.75">
      <c r="A343" s="569"/>
      <c r="B343" s="392" t="s">
        <v>393</v>
      </c>
      <c r="C343" s="392">
        <v>630</v>
      </c>
      <c r="D343" s="399" t="s">
        <v>140</v>
      </c>
      <c r="E343" s="411">
        <v>35046.41</v>
      </c>
      <c r="F343" s="511">
        <v>37240.54</v>
      </c>
      <c r="G343" s="570">
        <v>40250</v>
      </c>
      <c r="H343" s="512">
        <v>41086</v>
      </c>
      <c r="I343" s="512">
        <v>34500</v>
      </c>
      <c r="J343" s="512">
        <v>24140</v>
      </c>
      <c r="K343" s="519">
        <v>24140</v>
      </c>
    </row>
    <row r="344" spans="1:11" ht="12.75">
      <c r="A344" s="569"/>
      <c r="B344" s="392" t="s">
        <v>393</v>
      </c>
      <c r="C344" s="392">
        <v>640</v>
      </c>
      <c r="D344" s="399" t="s">
        <v>364</v>
      </c>
      <c r="E344" s="411">
        <v>469.23</v>
      </c>
      <c r="F344" s="496">
        <v>799.04</v>
      </c>
      <c r="G344" s="574">
        <v>0</v>
      </c>
      <c r="H344" s="497">
        <v>0</v>
      </c>
      <c r="I344" s="497">
        <v>0</v>
      </c>
      <c r="J344" s="497"/>
      <c r="K344" s="498"/>
    </row>
    <row r="345" spans="1:23" s="319" customFormat="1" ht="12.75">
      <c r="A345" s="584"/>
      <c r="B345" s="585"/>
      <c r="C345" s="586"/>
      <c r="D345" s="587" t="s">
        <v>394</v>
      </c>
      <c r="E345" s="588">
        <f aca="true" t="shared" si="76" ref="E345:K345">SUM(E341:E344)</f>
        <v>189060.6</v>
      </c>
      <c r="F345" s="589">
        <f>SUM(F341:F344)</f>
        <v>210897.80000000002</v>
      </c>
      <c r="G345" s="590">
        <f t="shared" si="76"/>
        <v>206856</v>
      </c>
      <c r="H345" s="590">
        <f t="shared" si="76"/>
        <v>241120</v>
      </c>
      <c r="I345" s="590">
        <f t="shared" si="76"/>
        <v>221646</v>
      </c>
      <c r="J345" s="590">
        <f t="shared" si="76"/>
        <v>182940</v>
      </c>
      <c r="K345" s="591">
        <f t="shared" si="76"/>
        <v>182940</v>
      </c>
      <c r="L345" s="33"/>
      <c r="M345" s="41"/>
      <c r="N345" s="33"/>
      <c r="O345" s="33"/>
      <c r="P345" s="318"/>
      <c r="Q345" s="318"/>
      <c r="R345" s="318"/>
      <c r="S345" s="318"/>
      <c r="T345" s="318"/>
      <c r="U345" s="318"/>
      <c r="V345" s="318"/>
      <c r="W345" s="318"/>
    </row>
    <row r="346" spans="1:11" ht="12.75">
      <c r="A346" s="503"/>
      <c r="B346" s="458"/>
      <c r="C346" s="405"/>
      <c r="D346" s="504" t="s">
        <v>395</v>
      </c>
      <c r="E346" s="505">
        <f aca="true" t="shared" si="77" ref="E346:K346">SUM(E339,E345)</f>
        <v>542443.68</v>
      </c>
      <c r="F346" s="506">
        <f>SUM(F339,F345)</f>
        <v>630348.64</v>
      </c>
      <c r="G346" s="469">
        <f t="shared" si="77"/>
        <v>606164</v>
      </c>
      <c r="H346" s="469">
        <f t="shared" si="77"/>
        <v>667482</v>
      </c>
      <c r="I346" s="469">
        <f t="shared" si="77"/>
        <v>658042</v>
      </c>
      <c r="J346" s="469">
        <f t="shared" si="77"/>
        <v>667014</v>
      </c>
      <c r="K346" s="507">
        <f t="shared" si="77"/>
        <v>667014</v>
      </c>
    </row>
    <row r="347" spans="1:11" ht="12.75">
      <c r="A347" s="578" t="s">
        <v>396</v>
      </c>
      <c r="B347" s="592"/>
      <c r="C347" s="593"/>
      <c r="D347" s="594" t="s">
        <v>397</v>
      </c>
      <c r="E347" s="595"/>
      <c r="F347" s="596"/>
      <c r="G347" s="597"/>
      <c r="H347" s="597"/>
      <c r="I347" s="597"/>
      <c r="J347" s="597"/>
      <c r="K347" s="598"/>
    </row>
    <row r="348" spans="1:11" ht="12.75">
      <c r="A348" s="599"/>
      <c r="B348" s="600" t="s">
        <v>390</v>
      </c>
      <c r="C348" s="600">
        <v>610</v>
      </c>
      <c r="D348" s="601" t="s">
        <v>363</v>
      </c>
      <c r="E348" s="517"/>
      <c r="F348" s="517"/>
      <c r="G348" s="518"/>
      <c r="H348" s="518">
        <v>7400</v>
      </c>
      <c r="I348" s="518">
        <v>22230</v>
      </c>
      <c r="J348" s="518">
        <v>14850</v>
      </c>
      <c r="K348" s="602">
        <v>0</v>
      </c>
    </row>
    <row r="349" spans="1:11" ht="12.75">
      <c r="A349" s="599"/>
      <c r="B349" s="600" t="s">
        <v>390</v>
      </c>
      <c r="C349" s="600">
        <v>620</v>
      </c>
      <c r="D349" s="601" t="s">
        <v>134</v>
      </c>
      <c r="E349" s="517"/>
      <c r="F349" s="517"/>
      <c r="G349" s="518"/>
      <c r="H349" s="518">
        <v>2600</v>
      </c>
      <c r="I349" s="518">
        <v>7770</v>
      </c>
      <c r="J349" s="518">
        <v>5150</v>
      </c>
      <c r="K349" s="602">
        <v>0</v>
      </c>
    </row>
    <row r="350" spans="1:11" ht="12.75">
      <c r="A350" s="599"/>
      <c r="B350" s="592"/>
      <c r="C350" s="593"/>
      <c r="D350" s="504" t="s">
        <v>17</v>
      </c>
      <c r="E350" s="595"/>
      <c r="F350" s="596"/>
      <c r="G350" s="597"/>
      <c r="H350" s="597">
        <f>SUM(H348:H349)</f>
        <v>10000</v>
      </c>
      <c r="I350" s="597">
        <f>SUM(I348:I349)</f>
        <v>30000</v>
      </c>
      <c r="J350" s="597">
        <f>SUM(J348:J349)</f>
        <v>20000</v>
      </c>
      <c r="K350" s="598"/>
    </row>
    <row r="351" spans="1:23" s="319" customFormat="1" ht="12.75">
      <c r="A351" s="603" t="s">
        <v>398</v>
      </c>
      <c r="B351" s="604"/>
      <c r="C351" s="605"/>
      <c r="D351" s="594" t="s">
        <v>369</v>
      </c>
      <c r="E351" s="597"/>
      <c r="F351" s="606"/>
      <c r="G351" s="597"/>
      <c r="H351" s="597"/>
      <c r="I351" s="597"/>
      <c r="J351" s="597"/>
      <c r="K351" s="598"/>
      <c r="L351" s="33"/>
      <c r="M351" s="41"/>
      <c r="N351" s="33"/>
      <c r="O351" s="33"/>
      <c r="P351" s="318"/>
      <c r="Q351" s="318"/>
      <c r="R351" s="318"/>
      <c r="S351" s="318"/>
      <c r="T351" s="318"/>
      <c r="U351" s="318"/>
      <c r="V351" s="318"/>
      <c r="W351" s="318"/>
    </row>
    <row r="352" spans="1:11" ht="12.75">
      <c r="A352" s="569"/>
      <c r="B352" s="428" t="s">
        <v>399</v>
      </c>
      <c r="C352" s="428">
        <v>610</v>
      </c>
      <c r="D352" s="432" t="s">
        <v>363</v>
      </c>
      <c r="E352" s="394">
        <v>20371.26</v>
      </c>
      <c r="F352" s="517">
        <v>23420.01</v>
      </c>
      <c r="G352" s="518">
        <v>24852</v>
      </c>
      <c r="H352" s="518">
        <v>24852</v>
      </c>
      <c r="I352" s="518">
        <v>28690</v>
      </c>
      <c r="J352" s="518">
        <v>29300</v>
      </c>
      <c r="K352" s="602">
        <v>29300</v>
      </c>
    </row>
    <row r="353" spans="1:11" ht="12.75">
      <c r="A353" s="569"/>
      <c r="B353" s="428" t="s">
        <v>399</v>
      </c>
      <c r="C353" s="428">
        <v>620</v>
      </c>
      <c r="D353" s="432" t="s">
        <v>134</v>
      </c>
      <c r="E353" s="394">
        <v>7394.3</v>
      </c>
      <c r="F353" s="517">
        <v>8488.63</v>
      </c>
      <c r="G353" s="518">
        <v>8766</v>
      </c>
      <c r="H353" s="518">
        <v>8766</v>
      </c>
      <c r="I353" s="518">
        <v>10805</v>
      </c>
      <c r="J353" s="518">
        <v>10800</v>
      </c>
      <c r="K353" s="602">
        <v>10800</v>
      </c>
    </row>
    <row r="354" spans="1:11" ht="12.75">
      <c r="A354" s="569"/>
      <c r="B354" s="428" t="s">
        <v>399</v>
      </c>
      <c r="C354" s="392">
        <v>630</v>
      </c>
      <c r="D354" s="399" t="s">
        <v>140</v>
      </c>
      <c r="E354" s="394">
        <v>4196.75</v>
      </c>
      <c r="F354" s="607">
        <v>4262.36</v>
      </c>
      <c r="G354" s="608">
        <v>5200</v>
      </c>
      <c r="H354" s="608">
        <v>5200</v>
      </c>
      <c r="I354" s="608">
        <v>3150</v>
      </c>
      <c r="J354" s="608">
        <v>5150</v>
      </c>
      <c r="K354" s="609">
        <v>5150</v>
      </c>
    </row>
    <row r="355" spans="1:11" ht="12.75">
      <c r="A355" s="569"/>
      <c r="B355" s="428" t="s">
        <v>399</v>
      </c>
      <c r="C355" s="392">
        <v>640</v>
      </c>
      <c r="D355" s="432" t="s">
        <v>364</v>
      </c>
      <c r="E355" s="394">
        <v>52.69</v>
      </c>
      <c r="F355" s="517">
        <v>0</v>
      </c>
      <c r="G355" s="518">
        <v>0</v>
      </c>
      <c r="H355" s="518">
        <v>0</v>
      </c>
      <c r="I355" s="518">
        <v>0</v>
      </c>
      <c r="J355" s="518"/>
      <c r="K355" s="602"/>
    </row>
    <row r="356" spans="1:23" s="319" customFormat="1" ht="12.75">
      <c r="A356" s="503"/>
      <c r="B356" s="405"/>
      <c r="C356" s="458"/>
      <c r="D356" s="504" t="s">
        <v>17</v>
      </c>
      <c r="E356" s="610">
        <f aca="true" t="shared" si="78" ref="E356:K356">SUM(E352:E355)</f>
        <v>32014.999999999996</v>
      </c>
      <c r="F356" s="611">
        <f>SUM(F352:F355)</f>
        <v>36171</v>
      </c>
      <c r="G356" s="612">
        <f t="shared" si="78"/>
        <v>38818</v>
      </c>
      <c r="H356" s="612">
        <f t="shared" si="78"/>
        <v>38818</v>
      </c>
      <c r="I356" s="612">
        <f t="shared" si="78"/>
        <v>42645</v>
      </c>
      <c r="J356" s="612">
        <f t="shared" si="78"/>
        <v>45250</v>
      </c>
      <c r="K356" s="613">
        <f t="shared" si="78"/>
        <v>45250</v>
      </c>
      <c r="L356" s="33"/>
      <c r="M356" s="41"/>
      <c r="N356" s="33"/>
      <c r="O356" s="33"/>
      <c r="P356" s="318"/>
      <c r="Q356" s="318"/>
      <c r="R356" s="318"/>
      <c r="S356" s="318"/>
      <c r="T356" s="318"/>
      <c r="U356" s="318"/>
      <c r="V356" s="318"/>
      <c r="W356" s="318"/>
    </row>
    <row r="357" spans="1:23" s="319" customFormat="1" ht="12.75">
      <c r="A357" s="614" t="s">
        <v>400</v>
      </c>
      <c r="B357" s="615"/>
      <c r="C357" s="427"/>
      <c r="D357" s="616" t="s">
        <v>401</v>
      </c>
      <c r="E357" s="469"/>
      <c r="F357" s="617"/>
      <c r="G357" s="469"/>
      <c r="H357" s="469"/>
      <c r="I357" s="469"/>
      <c r="J357" s="469"/>
      <c r="K357" s="507"/>
      <c r="L357" s="33"/>
      <c r="M357" s="41"/>
      <c r="N357" s="33"/>
      <c r="O357" s="33"/>
      <c r="P357" s="318"/>
      <c r="Q357" s="318"/>
      <c r="R357" s="318"/>
      <c r="S357" s="318"/>
      <c r="T357" s="318"/>
      <c r="U357" s="318"/>
      <c r="V357" s="318"/>
      <c r="W357" s="318"/>
    </row>
    <row r="358" spans="1:11" ht="12.75">
      <c r="A358" s="569"/>
      <c r="B358" s="428" t="s">
        <v>402</v>
      </c>
      <c r="C358" s="428">
        <v>610</v>
      </c>
      <c r="D358" s="432" t="s">
        <v>363</v>
      </c>
      <c r="E358" s="411">
        <v>10007</v>
      </c>
      <c r="F358" s="412">
        <v>11431</v>
      </c>
      <c r="G358" s="409"/>
      <c r="H358" s="409"/>
      <c r="I358" s="409"/>
      <c r="J358" s="409"/>
      <c r="K358" s="410"/>
    </row>
    <row r="359" spans="1:11" ht="12.75">
      <c r="A359" s="569"/>
      <c r="B359" s="428" t="s">
        <v>402</v>
      </c>
      <c r="C359" s="428">
        <v>620</v>
      </c>
      <c r="D359" s="432" t="s">
        <v>134</v>
      </c>
      <c r="E359" s="411">
        <v>3541.37</v>
      </c>
      <c r="F359" s="412">
        <v>4221.44</v>
      </c>
      <c r="G359" s="409"/>
      <c r="H359" s="409"/>
      <c r="I359" s="409"/>
      <c r="J359" s="409"/>
      <c r="K359" s="410"/>
    </row>
    <row r="360" spans="1:11" ht="12.75">
      <c r="A360" s="569"/>
      <c r="B360" s="428" t="s">
        <v>402</v>
      </c>
      <c r="C360" s="392">
        <v>630</v>
      </c>
      <c r="D360" s="432" t="s">
        <v>140</v>
      </c>
      <c r="E360" s="411">
        <v>9264.44</v>
      </c>
      <c r="F360" s="412">
        <v>12157.73</v>
      </c>
      <c r="G360" s="409"/>
      <c r="H360" s="409"/>
      <c r="I360" s="409"/>
      <c r="J360" s="409"/>
      <c r="K360" s="410"/>
    </row>
    <row r="361" spans="1:11" ht="12.75">
      <c r="A361" s="569"/>
      <c r="B361" s="428" t="s">
        <v>402</v>
      </c>
      <c r="C361" s="392">
        <v>640</v>
      </c>
      <c r="D361" s="432" t="s">
        <v>403</v>
      </c>
      <c r="E361" s="411">
        <v>203.72</v>
      </c>
      <c r="F361" s="618">
        <v>229.51</v>
      </c>
      <c r="G361" s="409"/>
      <c r="H361" s="409"/>
      <c r="I361" s="409"/>
      <c r="J361" s="409"/>
      <c r="K361" s="410"/>
    </row>
    <row r="362" spans="1:23" s="319" customFormat="1" ht="12.75">
      <c r="A362" s="503"/>
      <c r="B362" s="405"/>
      <c r="C362" s="458"/>
      <c r="D362" s="504" t="s">
        <v>17</v>
      </c>
      <c r="E362" s="505">
        <f aca="true" t="shared" si="79" ref="E362:K362">SUM(E358:E361)</f>
        <v>23016.53</v>
      </c>
      <c r="F362" s="506">
        <f>SUM(F358:F361)</f>
        <v>28039.679999999997</v>
      </c>
      <c r="G362" s="469">
        <f t="shared" si="79"/>
        <v>0</v>
      </c>
      <c r="H362" s="469">
        <f t="shared" si="79"/>
        <v>0</v>
      </c>
      <c r="I362" s="469">
        <f t="shared" si="79"/>
        <v>0</v>
      </c>
      <c r="J362" s="469">
        <f t="shared" si="79"/>
        <v>0</v>
      </c>
      <c r="K362" s="507">
        <f t="shared" si="79"/>
        <v>0</v>
      </c>
      <c r="L362" s="33"/>
      <c r="M362" s="41"/>
      <c r="N362" s="33"/>
      <c r="O362" s="33"/>
      <c r="P362" s="318"/>
      <c r="Q362" s="318"/>
      <c r="R362" s="318"/>
      <c r="S362" s="318"/>
      <c r="T362" s="318"/>
      <c r="U362" s="318"/>
      <c r="V362" s="318"/>
      <c r="W362" s="318"/>
    </row>
    <row r="363" spans="1:23" s="319" customFormat="1" ht="12.75">
      <c r="A363" s="578" t="s">
        <v>404</v>
      </c>
      <c r="B363" s="619"/>
      <c r="C363" s="427"/>
      <c r="D363" s="616" t="s">
        <v>405</v>
      </c>
      <c r="E363" s="469"/>
      <c r="F363" s="617"/>
      <c r="G363" s="469"/>
      <c r="H363" s="469"/>
      <c r="I363" s="469"/>
      <c r="J363" s="469"/>
      <c r="K363" s="507"/>
      <c r="L363" s="33"/>
      <c r="M363" s="41"/>
      <c r="N363" s="33"/>
      <c r="O363" s="33"/>
      <c r="P363" s="318"/>
      <c r="Q363" s="318"/>
      <c r="R363" s="318"/>
      <c r="S363" s="318"/>
      <c r="T363" s="318"/>
      <c r="U363" s="318"/>
      <c r="V363" s="318"/>
      <c r="W363" s="318"/>
    </row>
    <row r="364" spans="1:11" ht="12.75">
      <c r="A364" s="569"/>
      <c r="B364" s="620" t="s">
        <v>376</v>
      </c>
      <c r="C364" s="428">
        <v>610</v>
      </c>
      <c r="D364" s="432" t="s">
        <v>363</v>
      </c>
      <c r="E364" s="411">
        <v>16396.8</v>
      </c>
      <c r="F364" s="496">
        <v>16396.06</v>
      </c>
      <c r="G364" s="497">
        <v>45273</v>
      </c>
      <c r="H364" s="497">
        <v>45273</v>
      </c>
      <c r="I364" s="497">
        <v>45273</v>
      </c>
      <c r="J364" s="497">
        <v>45773</v>
      </c>
      <c r="K364" s="498">
        <v>45773</v>
      </c>
    </row>
    <row r="365" spans="1:11" ht="12.75">
      <c r="A365" s="569"/>
      <c r="B365" s="620" t="s">
        <v>376</v>
      </c>
      <c r="C365" s="428">
        <v>620</v>
      </c>
      <c r="D365" s="432" t="s">
        <v>134</v>
      </c>
      <c r="E365" s="411">
        <v>6030.13</v>
      </c>
      <c r="F365" s="496">
        <v>6731.32</v>
      </c>
      <c r="G365" s="497">
        <v>15972</v>
      </c>
      <c r="H365" s="497">
        <v>15972</v>
      </c>
      <c r="I365" s="497">
        <v>15972</v>
      </c>
      <c r="J365" s="497">
        <v>16132</v>
      </c>
      <c r="K365" s="498">
        <v>16132</v>
      </c>
    </row>
    <row r="366" spans="1:11" ht="12.75">
      <c r="A366" s="569"/>
      <c r="B366" s="620" t="s">
        <v>376</v>
      </c>
      <c r="C366" s="392">
        <v>630</v>
      </c>
      <c r="D366" s="399" t="s">
        <v>140</v>
      </c>
      <c r="E366" s="411">
        <v>18693.04</v>
      </c>
      <c r="F366" s="511">
        <v>20317.78</v>
      </c>
      <c r="G366" s="512">
        <v>56800</v>
      </c>
      <c r="H366" s="512">
        <v>57183</v>
      </c>
      <c r="I366" s="512">
        <v>29500</v>
      </c>
      <c r="J366" s="512">
        <v>44000</v>
      </c>
      <c r="K366" s="519">
        <v>44000</v>
      </c>
    </row>
    <row r="367" spans="1:23" s="319" customFormat="1" ht="12.75">
      <c r="A367" s="503"/>
      <c r="B367" s="405"/>
      <c r="C367" s="458"/>
      <c r="D367" s="504" t="s">
        <v>17</v>
      </c>
      <c r="E367" s="505">
        <f aca="true" t="shared" si="80" ref="E367:K367">SUM(E364:E366)</f>
        <v>41119.97</v>
      </c>
      <c r="F367" s="506">
        <f t="shared" si="80"/>
        <v>43445.16</v>
      </c>
      <c r="G367" s="469">
        <f t="shared" si="80"/>
        <v>118045</v>
      </c>
      <c r="H367" s="469">
        <f t="shared" si="80"/>
        <v>118428</v>
      </c>
      <c r="I367" s="469">
        <f t="shared" si="80"/>
        <v>90745</v>
      </c>
      <c r="J367" s="469">
        <f t="shared" si="80"/>
        <v>105905</v>
      </c>
      <c r="K367" s="507">
        <f t="shared" si="80"/>
        <v>105905</v>
      </c>
      <c r="L367" s="33"/>
      <c r="M367" s="41"/>
      <c r="N367" s="33"/>
      <c r="O367" s="33"/>
      <c r="P367" s="318"/>
      <c r="Q367" s="318"/>
      <c r="R367" s="318"/>
      <c r="S367" s="318"/>
      <c r="T367" s="318"/>
      <c r="U367" s="318"/>
      <c r="V367" s="318"/>
      <c r="W367" s="318"/>
    </row>
    <row r="368" spans="1:23" s="319" customFormat="1" ht="12.75">
      <c r="A368" s="578" t="s">
        <v>404</v>
      </c>
      <c r="B368" s="619"/>
      <c r="C368" s="427"/>
      <c r="D368" s="616" t="s">
        <v>406</v>
      </c>
      <c r="E368" s="469"/>
      <c r="F368" s="617"/>
      <c r="G368" s="469"/>
      <c r="H368" s="469"/>
      <c r="I368" s="469"/>
      <c r="J368" s="469"/>
      <c r="K368" s="507"/>
      <c r="L368" s="33"/>
      <c r="M368" s="41"/>
      <c r="N368" s="33"/>
      <c r="O368" s="33"/>
      <c r="P368" s="318"/>
      <c r="Q368" s="318"/>
      <c r="R368" s="318"/>
      <c r="S368" s="318"/>
      <c r="T368" s="318"/>
      <c r="U368" s="318"/>
      <c r="V368" s="318"/>
      <c r="W368" s="318"/>
    </row>
    <row r="369" spans="1:11" ht="12.75">
      <c r="A369" s="569"/>
      <c r="B369" s="620" t="s">
        <v>407</v>
      </c>
      <c r="C369" s="428">
        <v>610</v>
      </c>
      <c r="D369" s="432" t="s">
        <v>363</v>
      </c>
      <c r="E369" s="411">
        <v>11300</v>
      </c>
      <c r="F369" s="412">
        <v>14503.89</v>
      </c>
      <c r="G369" s="409"/>
      <c r="H369" s="409"/>
      <c r="I369" s="409"/>
      <c r="J369" s="409"/>
      <c r="K369" s="410"/>
    </row>
    <row r="370" spans="1:11" ht="12.75">
      <c r="A370" s="569"/>
      <c r="B370" s="620" t="s">
        <v>407</v>
      </c>
      <c r="C370" s="428">
        <v>620</v>
      </c>
      <c r="D370" s="432" t="s">
        <v>134</v>
      </c>
      <c r="E370" s="411">
        <v>4150</v>
      </c>
      <c r="F370" s="412">
        <v>4750.44</v>
      </c>
      <c r="G370" s="409"/>
      <c r="H370" s="409"/>
      <c r="I370" s="409"/>
      <c r="J370" s="409"/>
      <c r="K370" s="410"/>
    </row>
    <row r="371" spans="1:11" ht="12.75">
      <c r="A371" s="569"/>
      <c r="B371" s="620" t="s">
        <v>407</v>
      </c>
      <c r="C371" s="392">
        <v>630</v>
      </c>
      <c r="D371" s="432" t="s">
        <v>140</v>
      </c>
      <c r="E371" s="411">
        <v>10647.44</v>
      </c>
      <c r="F371" s="412">
        <v>12952.78</v>
      </c>
      <c r="G371" s="409"/>
      <c r="H371" s="409"/>
      <c r="I371" s="409"/>
      <c r="J371" s="409"/>
      <c r="K371" s="410"/>
    </row>
    <row r="372" spans="1:11" ht="12.75">
      <c r="A372" s="569"/>
      <c r="B372" s="620" t="s">
        <v>407</v>
      </c>
      <c r="C372" s="392">
        <v>640</v>
      </c>
      <c r="D372" s="432" t="s">
        <v>403</v>
      </c>
      <c r="E372" s="411">
        <v>0</v>
      </c>
      <c r="F372" s="621">
        <v>0</v>
      </c>
      <c r="G372" s="409"/>
      <c r="H372" s="409"/>
      <c r="I372" s="409"/>
      <c r="J372" s="409"/>
      <c r="K372" s="410"/>
    </row>
    <row r="373" spans="1:23" s="319" customFormat="1" ht="12.75">
      <c r="A373" s="503"/>
      <c r="B373" s="405"/>
      <c r="C373" s="458"/>
      <c r="D373" s="504" t="s">
        <v>17</v>
      </c>
      <c r="E373" s="505">
        <f aca="true" t="shared" si="81" ref="E373:K373">SUM(E369:E372)</f>
        <v>26097.440000000002</v>
      </c>
      <c r="F373" s="506">
        <f>SUM(F369:F372)</f>
        <v>32207.11</v>
      </c>
      <c r="G373" s="469">
        <f t="shared" si="81"/>
        <v>0</v>
      </c>
      <c r="H373" s="469">
        <f t="shared" si="81"/>
        <v>0</v>
      </c>
      <c r="I373" s="469">
        <f t="shared" si="81"/>
        <v>0</v>
      </c>
      <c r="J373" s="469">
        <f t="shared" si="81"/>
        <v>0</v>
      </c>
      <c r="K373" s="507">
        <f t="shared" si="81"/>
        <v>0</v>
      </c>
      <c r="L373" s="33"/>
      <c r="M373" s="41"/>
      <c r="N373" s="33"/>
      <c r="O373" s="33"/>
      <c r="P373" s="318"/>
      <c r="Q373" s="318"/>
      <c r="R373" s="318"/>
      <c r="S373" s="318"/>
      <c r="T373" s="318"/>
      <c r="U373" s="318"/>
      <c r="V373" s="318"/>
      <c r="W373" s="318"/>
    </row>
    <row r="374" spans="1:23" s="319" customFormat="1" ht="12.75">
      <c r="A374" s="576"/>
      <c r="B374" s="462"/>
      <c r="C374" s="462"/>
      <c r="D374" s="587" t="s">
        <v>381</v>
      </c>
      <c r="E374" s="588">
        <f aca="true" t="shared" si="82" ref="E374:K374">SUM(E362,E367,E373)</f>
        <v>90233.94</v>
      </c>
      <c r="F374" s="589">
        <f t="shared" si="82"/>
        <v>103691.95</v>
      </c>
      <c r="G374" s="590">
        <f t="shared" si="82"/>
        <v>118045</v>
      </c>
      <c r="H374" s="590">
        <f t="shared" si="82"/>
        <v>118428</v>
      </c>
      <c r="I374" s="590">
        <f t="shared" si="82"/>
        <v>90745</v>
      </c>
      <c r="J374" s="590">
        <f t="shared" si="82"/>
        <v>105905</v>
      </c>
      <c r="K374" s="591">
        <f t="shared" si="82"/>
        <v>105905</v>
      </c>
      <c r="L374" s="33"/>
      <c r="M374" s="41"/>
      <c r="N374" s="33"/>
      <c r="O374" s="33"/>
      <c r="P374" s="318"/>
      <c r="Q374" s="318"/>
      <c r="R374" s="318"/>
      <c r="S374" s="318"/>
      <c r="T374" s="318"/>
      <c r="U374" s="318"/>
      <c r="V374" s="318"/>
      <c r="W374" s="318"/>
    </row>
    <row r="375" spans="1:23" s="319" customFormat="1" ht="12.75">
      <c r="A375" s="578" t="s">
        <v>408</v>
      </c>
      <c r="B375" s="619"/>
      <c r="C375" s="615"/>
      <c r="D375" s="616" t="s">
        <v>409</v>
      </c>
      <c r="E375" s="469"/>
      <c r="F375" s="617"/>
      <c r="G375" s="469"/>
      <c r="H375" s="469"/>
      <c r="I375" s="469"/>
      <c r="J375" s="469"/>
      <c r="K375" s="507"/>
      <c r="L375" s="33"/>
      <c r="M375" s="41"/>
      <c r="N375" s="33"/>
      <c r="O375" s="33"/>
      <c r="P375" s="318"/>
      <c r="Q375" s="318"/>
      <c r="R375" s="318"/>
      <c r="S375" s="318"/>
      <c r="T375" s="318"/>
      <c r="U375" s="318"/>
      <c r="V375" s="318"/>
      <c r="W375" s="318"/>
    </row>
    <row r="376" spans="1:11" ht="12.75">
      <c r="A376" s="569"/>
      <c r="B376" s="620" t="s">
        <v>410</v>
      </c>
      <c r="C376" s="428">
        <v>610</v>
      </c>
      <c r="D376" s="432" t="s">
        <v>363</v>
      </c>
      <c r="E376" s="411">
        <v>50023.73</v>
      </c>
      <c r="F376" s="496">
        <v>52545.86</v>
      </c>
      <c r="G376" s="497">
        <v>60999</v>
      </c>
      <c r="H376" s="497">
        <v>60999</v>
      </c>
      <c r="I376" s="497">
        <v>70170</v>
      </c>
      <c r="J376" s="497">
        <v>74570</v>
      </c>
      <c r="K376" s="498">
        <v>74570</v>
      </c>
    </row>
    <row r="377" spans="1:11" ht="12.75">
      <c r="A377" s="569"/>
      <c r="B377" s="620" t="s">
        <v>410</v>
      </c>
      <c r="C377" s="428">
        <v>620</v>
      </c>
      <c r="D377" s="432" t="s">
        <v>134</v>
      </c>
      <c r="E377" s="411">
        <v>17713.93</v>
      </c>
      <c r="F377" s="496">
        <v>19186.75</v>
      </c>
      <c r="G377" s="497">
        <v>21530</v>
      </c>
      <c r="H377" s="497">
        <v>21530</v>
      </c>
      <c r="I377" s="497">
        <v>25230</v>
      </c>
      <c r="J377" s="497">
        <v>26000</v>
      </c>
      <c r="K377" s="498">
        <v>26000</v>
      </c>
    </row>
    <row r="378" spans="1:11" ht="12.75">
      <c r="A378" s="569"/>
      <c r="B378" s="620" t="s">
        <v>410</v>
      </c>
      <c r="C378" s="428">
        <v>630</v>
      </c>
      <c r="D378" s="432" t="s">
        <v>140</v>
      </c>
      <c r="E378" s="411">
        <v>9076.93</v>
      </c>
      <c r="F378" s="511">
        <v>9215.3</v>
      </c>
      <c r="G378" s="512">
        <v>10400</v>
      </c>
      <c r="H378" s="512">
        <v>10400</v>
      </c>
      <c r="I378" s="512">
        <v>8900</v>
      </c>
      <c r="J378" s="512">
        <v>10900</v>
      </c>
      <c r="K378" s="519">
        <v>10900</v>
      </c>
    </row>
    <row r="379" spans="1:11" ht="12.75">
      <c r="A379" s="569"/>
      <c r="B379" s="620" t="s">
        <v>410</v>
      </c>
      <c r="C379" s="428">
        <v>640</v>
      </c>
      <c r="D379" s="432" t="s">
        <v>403</v>
      </c>
      <c r="E379" s="411">
        <v>176.04</v>
      </c>
      <c r="F379" s="622">
        <v>217.54</v>
      </c>
      <c r="G379" s="623">
        <v>0</v>
      </c>
      <c r="H379" s="623">
        <v>0</v>
      </c>
      <c r="I379" s="623"/>
      <c r="J379" s="623"/>
      <c r="K379" s="498"/>
    </row>
    <row r="380" spans="1:11" ht="12.75">
      <c r="A380" s="503"/>
      <c r="B380" s="405"/>
      <c r="C380" s="458"/>
      <c r="D380" s="504" t="s">
        <v>17</v>
      </c>
      <c r="E380" s="505">
        <f aca="true" t="shared" si="83" ref="E380:K380">SUM(E376:E379)</f>
        <v>76990.62999999999</v>
      </c>
      <c r="F380" s="506">
        <f>SUM(F376:F379)</f>
        <v>81165.45</v>
      </c>
      <c r="G380" s="469">
        <f t="shared" si="83"/>
        <v>92929</v>
      </c>
      <c r="H380" s="469">
        <f t="shared" si="83"/>
        <v>92929</v>
      </c>
      <c r="I380" s="469">
        <f t="shared" si="83"/>
        <v>104300</v>
      </c>
      <c r="J380" s="469">
        <f t="shared" si="83"/>
        <v>111470</v>
      </c>
      <c r="K380" s="507">
        <f t="shared" si="83"/>
        <v>111470</v>
      </c>
    </row>
    <row r="381" spans="1:23" s="319" customFormat="1" ht="12.75">
      <c r="A381" s="603" t="s">
        <v>331</v>
      </c>
      <c r="B381" s="624"/>
      <c r="C381" s="625"/>
      <c r="D381" s="626" t="s">
        <v>332</v>
      </c>
      <c r="E381" s="625"/>
      <c r="F381" s="627"/>
      <c r="G381" s="625"/>
      <c r="H381" s="628"/>
      <c r="I381" s="625"/>
      <c r="J381" s="625"/>
      <c r="K381" s="629"/>
      <c r="L381" s="33"/>
      <c r="M381" s="41"/>
      <c r="N381" s="33"/>
      <c r="O381" s="33"/>
      <c r="P381" s="318"/>
      <c r="Q381" s="318"/>
      <c r="R381" s="318"/>
      <c r="S381" s="318"/>
      <c r="T381" s="318"/>
      <c r="U381" s="318"/>
      <c r="V381" s="318"/>
      <c r="W381" s="318"/>
    </row>
    <row r="382" spans="1:11" ht="12.75">
      <c r="A382" s="569"/>
      <c r="B382" s="630"/>
      <c r="C382" s="428"/>
      <c r="D382" s="631" t="s">
        <v>382</v>
      </c>
      <c r="E382" s="409"/>
      <c r="F382" s="632"/>
      <c r="G382" s="409"/>
      <c r="H382" s="409"/>
      <c r="I382" s="409"/>
      <c r="J382" s="409"/>
      <c r="K382" s="410"/>
    </row>
    <row r="383" spans="1:11" ht="12.75">
      <c r="A383" s="569"/>
      <c r="B383" s="630" t="s">
        <v>390</v>
      </c>
      <c r="C383" s="428">
        <v>640</v>
      </c>
      <c r="D383" s="633" t="s">
        <v>411</v>
      </c>
      <c r="E383" s="634">
        <v>1324.2</v>
      </c>
      <c r="F383" s="412">
        <v>1735.8</v>
      </c>
      <c r="G383" s="635">
        <v>2500</v>
      </c>
      <c r="H383" s="635">
        <v>2652</v>
      </c>
      <c r="I383" s="635">
        <v>2500</v>
      </c>
      <c r="J383" s="635">
        <v>2500</v>
      </c>
      <c r="K383" s="636">
        <v>2500</v>
      </c>
    </row>
    <row r="384" spans="1:11" ht="12.75">
      <c r="A384" s="569"/>
      <c r="B384" s="637" t="s">
        <v>412</v>
      </c>
      <c r="C384" s="638">
        <v>640</v>
      </c>
      <c r="D384" s="631" t="s">
        <v>413</v>
      </c>
      <c r="E384" s="638">
        <v>415</v>
      </c>
      <c r="F384" s="639">
        <v>99.6</v>
      </c>
      <c r="G384" s="638">
        <v>800</v>
      </c>
      <c r="H384" s="635">
        <v>800</v>
      </c>
      <c r="I384" s="638"/>
      <c r="J384" s="638"/>
      <c r="K384" s="640"/>
    </row>
    <row r="385" spans="1:11" ht="12.75">
      <c r="A385" s="641"/>
      <c r="B385" s="642"/>
      <c r="C385" s="643"/>
      <c r="D385" s="644" t="s">
        <v>17</v>
      </c>
      <c r="E385" s="645">
        <f aca="true" t="shared" si="84" ref="E385:K385">SUM(E383:E384)</f>
        <v>1739.2</v>
      </c>
      <c r="F385" s="646">
        <f>SUM(F383:F384)</f>
        <v>1835.3999999999999</v>
      </c>
      <c r="G385" s="647">
        <f t="shared" si="84"/>
        <v>3300</v>
      </c>
      <c r="H385" s="647">
        <f t="shared" si="84"/>
        <v>3452</v>
      </c>
      <c r="I385" s="647">
        <f t="shared" si="84"/>
        <v>2500</v>
      </c>
      <c r="J385" s="647">
        <f t="shared" si="84"/>
        <v>2500</v>
      </c>
      <c r="K385" s="648">
        <f t="shared" si="84"/>
        <v>2500</v>
      </c>
    </row>
    <row r="386" spans="1:23" ht="12.75">
      <c r="A386" s="649"/>
      <c r="B386" s="650"/>
      <c r="C386" s="651"/>
      <c r="D386" s="652" t="s">
        <v>387</v>
      </c>
      <c r="E386" s="548">
        <f>SUM(E339,E345,E356,E362,E367,E373,E380,E385)</f>
        <v>743422.4500000001</v>
      </c>
      <c r="F386" s="549">
        <f>SUM(F339,F345,F356,F362,F367,F373,F380,F385)</f>
        <v>853212.4400000001</v>
      </c>
      <c r="G386" s="550">
        <f>SUM(G339,G345,G356,G362,G367,G373,G380,G385)</f>
        <v>859256</v>
      </c>
      <c r="H386" s="550">
        <f>SUM(H339,H345,H356,H362,H367,H373,H380,H385,H350)</f>
        <v>931109</v>
      </c>
      <c r="I386" s="550">
        <f>SUM(I339,I345,I356,I362,I367,I373,I380,I385,I350)</f>
        <v>928232</v>
      </c>
      <c r="J386" s="550">
        <f>SUM(J339,J345,J356,J362,J367,J373,J380,J385,J350)</f>
        <v>952139</v>
      </c>
      <c r="K386" s="551">
        <f>SUM(K339,K345,K356,K362,K367,K373,K380,K385)</f>
        <v>932139</v>
      </c>
      <c r="L386" s="2"/>
      <c r="M386" s="2"/>
      <c r="N386" s="2"/>
      <c r="O386"/>
      <c r="P386"/>
      <c r="Q386"/>
      <c r="R386"/>
      <c r="S386"/>
      <c r="T386"/>
      <c r="U386"/>
      <c r="V386"/>
      <c r="W386"/>
    </row>
    <row r="387" spans="1:23" ht="12.75">
      <c r="A387" s="555"/>
      <c r="B387" s="653"/>
      <c r="C387" s="653"/>
      <c r="D387" s="653"/>
      <c r="E387" s="653"/>
      <c r="F387" s="653"/>
      <c r="G387" s="653"/>
      <c r="H387" s="654"/>
      <c r="I387" s="653"/>
      <c r="J387" s="653"/>
      <c r="K387" s="560"/>
      <c r="L387" s="2"/>
      <c r="M387" s="2"/>
      <c r="N387" s="2"/>
      <c r="O387"/>
      <c r="P387"/>
      <c r="Q387"/>
      <c r="R387"/>
      <c r="S387"/>
      <c r="T387"/>
      <c r="U387"/>
      <c r="V387"/>
      <c r="W387"/>
    </row>
    <row r="388" spans="1:23" ht="12.75">
      <c r="A388" s="555"/>
      <c r="B388" s="653"/>
      <c r="C388" s="653"/>
      <c r="D388" s="653"/>
      <c r="E388" s="653"/>
      <c r="F388" s="653"/>
      <c r="G388" s="653"/>
      <c r="H388" s="654"/>
      <c r="I388" s="653"/>
      <c r="J388" s="653"/>
      <c r="K388" s="560"/>
      <c r="L388" s="2"/>
      <c r="M388" s="2"/>
      <c r="N388" s="2"/>
      <c r="O388"/>
      <c r="P388"/>
      <c r="Q388"/>
      <c r="R388"/>
      <c r="S388"/>
      <c r="T388"/>
      <c r="U388"/>
      <c r="V388"/>
      <c r="W388"/>
    </row>
    <row r="389" spans="1:23" ht="15.75">
      <c r="A389" s="655" t="s">
        <v>60</v>
      </c>
      <c r="B389" s="481"/>
      <c r="C389" s="481"/>
      <c r="D389" s="481"/>
      <c r="E389" s="481"/>
      <c r="F389" s="481"/>
      <c r="G389" s="481"/>
      <c r="H389" s="481"/>
      <c r="I389" s="481"/>
      <c r="J389" s="481"/>
      <c r="K389" s="481"/>
      <c r="L389" s="2"/>
      <c r="M389" s="2"/>
      <c r="N389" s="2"/>
      <c r="O389"/>
      <c r="P389"/>
      <c r="Q389"/>
      <c r="R389"/>
      <c r="S389"/>
      <c r="T389"/>
      <c r="U389"/>
      <c r="V389"/>
      <c r="W389"/>
    </row>
    <row r="390" spans="1:23" ht="12.75">
      <c r="A390" s="9"/>
      <c r="B390" s="656"/>
      <c r="C390" s="480"/>
      <c r="D390" s="480"/>
      <c r="E390" s="657"/>
      <c r="F390" s="554"/>
      <c r="G390" s="480"/>
      <c r="H390" s="480"/>
      <c r="I390" s="480"/>
      <c r="J390" s="480"/>
      <c r="K390" s="481"/>
      <c r="L390" s="2"/>
      <c r="M390" s="2"/>
      <c r="N390" s="2"/>
      <c r="O390"/>
      <c r="P390"/>
      <c r="Q390"/>
      <c r="R390"/>
      <c r="S390"/>
      <c r="T390"/>
      <c r="U390"/>
      <c r="V390"/>
      <c r="W390"/>
    </row>
    <row r="391" spans="1:23" ht="12.75">
      <c r="A391" s="482" t="s">
        <v>359</v>
      </c>
      <c r="B391" s="483"/>
      <c r="C391" s="658"/>
      <c r="D391" s="659"/>
      <c r="E391" s="55"/>
      <c r="F391" s="660"/>
      <c r="G391" s="56"/>
      <c r="H391" s="56"/>
      <c r="I391" s="56"/>
      <c r="J391" s="56"/>
      <c r="K391" s="325"/>
      <c r="L391" s="2"/>
      <c r="M391" s="2"/>
      <c r="N391" s="2"/>
      <c r="O391"/>
      <c r="P391"/>
      <c r="Q391"/>
      <c r="R391"/>
      <c r="S391"/>
      <c r="T391"/>
      <c r="U391"/>
      <c r="V391"/>
      <c r="W391"/>
    </row>
    <row r="392" spans="1:23" ht="12.75">
      <c r="A392" s="371" t="s">
        <v>120</v>
      </c>
      <c r="B392" s="372" t="s">
        <v>121</v>
      </c>
      <c r="C392" s="372" t="s">
        <v>16</v>
      </c>
      <c r="D392" s="373" t="s">
        <v>0</v>
      </c>
      <c r="E392" s="374" t="s">
        <v>21</v>
      </c>
      <c r="F392" s="375" t="s">
        <v>21</v>
      </c>
      <c r="G392" s="376" t="s">
        <v>57</v>
      </c>
      <c r="H392" s="376" t="s">
        <v>58</v>
      </c>
      <c r="I392" s="145" t="s">
        <v>490</v>
      </c>
      <c r="J392" s="145" t="s">
        <v>490</v>
      </c>
      <c r="K392" s="145" t="s">
        <v>490</v>
      </c>
      <c r="L392" s="2"/>
      <c r="M392" s="2"/>
      <c r="N392" s="2"/>
      <c r="O392"/>
      <c r="P392"/>
      <c r="Q392"/>
      <c r="R392"/>
      <c r="S392"/>
      <c r="T392"/>
      <c r="U392"/>
      <c r="V392"/>
      <c r="W392"/>
    </row>
    <row r="393" spans="1:23" ht="12.75">
      <c r="A393" s="377" t="s">
        <v>122</v>
      </c>
      <c r="B393" s="378" t="s">
        <v>123</v>
      </c>
      <c r="C393" s="378" t="s">
        <v>30</v>
      </c>
      <c r="D393" s="379"/>
      <c r="E393" s="380">
        <v>2018</v>
      </c>
      <c r="F393" s="381" t="s">
        <v>109</v>
      </c>
      <c r="G393" s="380" t="s">
        <v>110</v>
      </c>
      <c r="H393" s="380" t="s">
        <v>110</v>
      </c>
      <c r="I393" s="380" t="s">
        <v>491</v>
      </c>
      <c r="J393" s="380" t="s">
        <v>492</v>
      </c>
      <c r="K393" s="382" t="s">
        <v>493</v>
      </c>
      <c r="L393" s="2"/>
      <c r="M393" s="2"/>
      <c r="N393" s="2"/>
      <c r="O393"/>
      <c r="P393"/>
      <c r="Q393"/>
      <c r="R393"/>
      <c r="S393"/>
      <c r="T393"/>
      <c r="U393"/>
      <c r="V393"/>
      <c r="W393"/>
    </row>
    <row r="394" spans="1:23" ht="12.75">
      <c r="A394" s="661" t="s">
        <v>246</v>
      </c>
      <c r="B394" s="662"/>
      <c r="C394" s="564"/>
      <c r="D394" s="663" t="s">
        <v>247</v>
      </c>
      <c r="E394" s="374"/>
      <c r="F394" s="375"/>
      <c r="G394" s="664"/>
      <c r="H394" s="664"/>
      <c r="I394" s="664"/>
      <c r="J394" s="664"/>
      <c r="K394" s="665"/>
      <c r="L394" s="2"/>
      <c r="M394" s="2"/>
      <c r="N394" s="2"/>
      <c r="O394"/>
      <c r="P394"/>
      <c r="Q394"/>
      <c r="R394"/>
      <c r="S394"/>
      <c r="T394"/>
      <c r="U394"/>
      <c r="V394"/>
      <c r="W394"/>
    </row>
    <row r="395" spans="1:23" ht="12.75">
      <c r="A395" s="391" t="s">
        <v>414</v>
      </c>
      <c r="B395" s="666"/>
      <c r="C395" s="667"/>
      <c r="D395" s="393" t="s">
        <v>415</v>
      </c>
      <c r="E395" s="520"/>
      <c r="F395" s="521"/>
      <c r="G395" s="668"/>
      <c r="H395" s="668"/>
      <c r="I395" s="668"/>
      <c r="J395" s="668"/>
      <c r="K395" s="669"/>
      <c r="L395" s="2"/>
      <c r="M395" s="2"/>
      <c r="N395" s="2"/>
      <c r="O395"/>
      <c r="P395"/>
      <c r="Q395"/>
      <c r="R395"/>
      <c r="S395"/>
      <c r="T395"/>
      <c r="U395"/>
      <c r="V395"/>
      <c r="W395"/>
    </row>
    <row r="396" spans="1:23" ht="12.75">
      <c r="A396" s="670"/>
      <c r="B396" s="666" t="s">
        <v>416</v>
      </c>
      <c r="C396" s="667">
        <v>610</v>
      </c>
      <c r="D396" s="671" t="s">
        <v>139</v>
      </c>
      <c r="E396" s="672">
        <v>192683.64</v>
      </c>
      <c r="F396" s="672">
        <v>226571.65</v>
      </c>
      <c r="G396" s="673">
        <v>243000</v>
      </c>
      <c r="H396" s="674">
        <v>243000</v>
      </c>
      <c r="I396" s="673">
        <v>266000</v>
      </c>
      <c r="J396" s="675">
        <v>270000</v>
      </c>
      <c r="K396" s="676">
        <v>270000</v>
      </c>
      <c r="L396" s="2"/>
      <c r="M396" s="2"/>
      <c r="N396" s="2"/>
      <c r="O396"/>
      <c r="P396"/>
      <c r="Q396"/>
      <c r="R396"/>
      <c r="S396"/>
      <c r="T396"/>
      <c r="U396"/>
      <c r="V396"/>
      <c r="W396"/>
    </row>
    <row r="397" spans="1:23" ht="12.75">
      <c r="A397" s="670"/>
      <c r="B397" s="666" t="s">
        <v>416</v>
      </c>
      <c r="C397" s="667">
        <v>620</v>
      </c>
      <c r="D397" s="671" t="s">
        <v>134</v>
      </c>
      <c r="E397" s="672">
        <v>72576.24</v>
      </c>
      <c r="F397" s="672">
        <v>85714.33</v>
      </c>
      <c r="G397" s="673">
        <v>95000</v>
      </c>
      <c r="H397" s="675">
        <v>92468</v>
      </c>
      <c r="I397" s="673">
        <v>94000</v>
      </c>
      <c r="J397" s="675">
        <v>100000</v>
      </c>
      <c r="K397" s="676">
        <v>100000</v>
      </c>
      <c r="L397" s="2"/>
      <c r="M397" s="2"/>
      <c r="N397" s="2"/>
      <c r="O397"/>
      <c r="P397"/>
      <c r="Q397"/>
      <c r="R397"/>
      <c r="S397"/>
      <c r="T397"/>
      <c r="U397"/>
      <c r="V397"/>
      <c r="W397"/>
    </row>
    <row r="398" spans="1:23" ht="12.75">
      <c r="A398" s="670"/>
      <c r="B398" s="666" t="s">
        <v>416</v>
      </c>
      <c r="C398" s="667">
        <v>630</v>
      </c>
      <c r="D398" s="671" t="s">
        <v>140</v>
      </c>
      <c r="E398" s="672">
        <v>33474.3</v>
      </c>
      <c r="F398" s="672">
        <v>47274.86</v>
      </c>
      <c r="G398" s="675">
        <v>50400</v>
      </c>
      <c r="H398" s="675">
        <v>51850</v>
      </c>
      <c r="I398" s="677">
        <v>30497</v>
      </c>
      <c r="J398" s="675">
        <v>57000</v>
      </c>
      <c r="K398" s="676">
        <v>57000</v>
      </c>
      <c r="L398" s="2"/>
      <c r="M398" s="2"/>
      <c r="N398" s="2"/>
      <c r="O398"/>
      <c r="P398"/>
      <c r="Q398"/>
      <c r="R398"/>
      <c r="S398"/>
      <c r="T398"/>
      <c r="U398"/>
      <c r="V398"/>
      <c r="W398"/>
    </row>
    <row r="399" spans="1:23" ht="12.75">
      <c r="A399" s="678"/>
      <c r="B399" s="679" t="s">
        <v>416</v>
      </c>
      <c r="C399" s="680">
        <v>640</v>
      </c>
      <c r="D399" s="681" t="s">
        <v>417</v>
      </c>
      <c r="E399" s="682">
        <v>416.88</v>
      </c>
      <c r="F399" s="672">
        <v>361.91</v>
      </c>
      <c r="G399" s="675">
        <v>0</v>
      </c>
      <c r="H399" s="675">
        <v>1300</v>
      </c>
      <c r="I399" s="677">
        <v>0</v>
      </c>
      <c r="J399" s="675">
        <v>0</v>
      </c>
      <c r="K399" s="676">
        <v>0</v>
      </c>
      <c r="L399" s="2"/>
      <c r="M399" s="2"/>
      <c r="N399" s="2"/>
      <c r="O399"/>
      <c r="P399"/>
      <c r="Q399"/>
      <c r="R399"/>
      <c r="S399"/>
      <c r="T399"/>
      <c r="U399"/>
      <c r="V399"/>
      <c r="W399"/>
    </row>
    <row r="400" spans="1:23" ht="12.75">
      <c r="A400" s="683"/>
      <c r="B400" s="684"/>
      <c r="C400" s="685"/>
      <c r="D400" s="686" t="s">
        <v>17</v>
      </c>
      <c r="E400" s="687">
        <f aca="true" t="shared" si="85" ref="E400:K400">SUM(E396:E399)</f>
        <v>299151.06</v>
      </c>
      <c r="F400" s="688">
        <f>SUM(F396:F399)</f>
        <v>359922.74999999994</v>
      </c>
      <c r="G400" s="689">
        <f t="shared" si="85"/>
        <v>388400</v>
      </c>
      <c r="H400" s="689">
        <f t="shared" si="85"/>
        <v>388618</v>
      </c>
      <c r="I400" s="689">
        <f t="shared" si="85"/>
        <v>390497</v>
      </c>
      <c r="J400" s="689">
        <f t="shared" si="85"/>
        <v>427000</v>
      </c>
      <c r="K400" s="690">
        <f t="shared" si="85"/>
        <v>427000</v>
      </c>
      <c r="L400" s="2"/>
      <c r="M400" s="2"/>
      <c r="N400" s="2"/>
      <c r="O400"/>
      <c r="P400"/>
      <c r="Q400"/>
      <c r="R400"/>
      <c r="S400"/>
      <c r="T400"/>
      <c r="U400"/>
      <c r="V400"/>
      <c r="W400"/>
    </row>
    <row r="401" spans="1:23" ht="12.75">
      <c r="A401" s="691"/>
      <c r="B401" s="692"/>
      <c r="C401" s="691"/>
      <c r="D401" s="691"/>
      <c r="E401" s="693"/>
      <c r="F401" s="694"/>
      <c r="G401" s="691"/>
      <c r="H401" s="691"/>
      <c r="I401" s="691"/>
      <c r="J401" s="691"/>
      <c r="K401" s="691"/>
      <c r="L401" s="2"/>
      <c r="M401" s="2"/>
      <c r="N401" s="2"/>
      <c r="O401"/>
      <c r="P401"/>
      <c r="Q401"/>
      <c r="R401"/>
      <c r="S401"/>
      <c r="T401"/>
      <c r="U401"/>
      <c r="V401"/>
      <c r="W401"/>
    </row>
    <row r="402" spans="1:23" ht="12.75">
      <c r="A402" s="691"/>
      <c r="B402" s="692"/>
      <c r="C402" s="691"/>
      <c r="D402" s="691"/>
      <c r="E402" s="693"/>
      <c r="F402" s="694"/>
      <c r="G402" s="691"/>
      <c r="H402" s="691"/>
      <c r="I402" s="691"/>
      <c r="J402" s="691"/>
      <c r="K402" s="691"/>
      <c r="L402" s="2"/>
      <c r="M402" s="2"/>
      <c r="N402" s="2"/>
      <c r="O402"/>
      <c r="P402"/>
      <c r="Q402"/>
      <c r="R402"/>
      <c r="S402"/>
      <c r="T402"/>
      <c r="U402"/>
      <c r="V402"/>
      <c r="W402"/>
    </row>
    <row r="403" spans="1:23" ht="15.75">
      <c r="A403" s="655" t="s">
        <v>61</v>
      </c>
      <c r="B403" s="656"/>
      <c r="C403" s="480"/>
      <c r="D403" s="480"/>
      <c r="E403" s="480"/>
      <c r="F403" s="656"/>
      <c r="G403" s="480"/>
      <c r="H403" s="480"/>
      <c r="I403" s="480"/>
      <c r="J403" s="480"/>
      <c r="K403" s="481"/>
      <c r="L403" s="2"/>
      <c r="M403" s="2"/>
      <c r="N403" s="2"/>
      <c r="O403"/>
      <c r="P403"/>
      <c r="Q403"/>
      <c r="R403"/>
      <c r="S403"/>
      <c r="T403"/>
      <c r="U403"/>
      <c r="V403"/>
      <c r="W403"/>
    </row>
    <row r="404" spans="1:23" ht="12.75">
      <c r="A404" s="695"/>
      <c r="B404" s="696"/>
      <c r="C404" s="481"/>
      <c r="D404" s="481"/>
      <c r="E404" s="481"/>
      <c r="F404" s="696"/>
      <c r="G404" s="481"/>
      <c r="H404" s="481"/>
      <c r="I404" s="481"/>
      <c r="J404" s="481"/>
      <c r="K404" s="481"/>
      <c r="L404" s="2"/>
      <c r="M404" s="2"/>
      <c r="N404" s="2"/>
      <c r="O404"/>
      <c r="P404"/>
      <c r="Q404"/>
      <c r="R404"/>
      <c r="S404"/>
      <c r="T404"/>
      <c r="U404"/>
      <c r="V404"/>
      <c r="W404"/>
    </row>
    <row r="405" spans="1:23" ht="12.75">
      <c r="A405" s="482" t="s">
        <v>359</v>
      </c>
      <c r="B405" s="483"/>
      <c r="C405" s="658"/>
      <c r="D405" s="659"/>
      <c r="E405" s="55"/>
      <c r="F405" s="660"/>
      <c r="G405" s="56"/>
      <c r="H405" s="56"/>
      <c r="I405" s="56"/>
      <c r="J405" s="56"/>
      <c r="K405" s="325"/>
      <c r="L405" s="2"/>
      <c r="M405" s="2"/>
      <c r="N405" s="2"/>
      <c r="O405"/>
      <c r="P405"/>
      <c r="Q405"/>
      <c r="R405"/>
      <c r="S405"/>
      <c r="T405"/>
      <c r="U405"/>
      <c r="V405"/>
      <c r="W405"/>
    </row>
    <row r="406" spans="1:23" ht="12.75">
      <c r="A406" s="371" t="s">
        <v>120</v>
      </c>
      <c r="B406" s="372" t="s">
        <v>121</v>
      </c>
      <c r="C406" s="372" t="s">
        <v>16</v>
      </c>
      <c r="D406" s="373" t="s">
        <v>0</v>
      </c>
      <c r="E406" s="374" t="s">
        <v>21</v>
      </c>
      <c r="F406" s="375" t="s">
        <v>21</v>
      </c>
      <c r="G406" s="376" t="s">
        <v>57</v>
      </c>
      <c r="H406" s="376" t="s">
        <v>58</v>
      </c>
      <c r="I406" s="145" t="s">
        <v>490</v>
      </c>
      <c r="J406" s="145" t="s">
        <v>490</v>
      </c>
      <c r="K406" s="145" t="s">
        <v>490</v>
      </c>
      <c r="L406" s="2"/>
      <c r="M406" s="2"/>
      <c r="N406" s="2"/>
      <c r="O406"/>
      <c r="P406"/>
      <c r="Q406"/>
      <c r="R406"/>
      <c r="S406"/>
      <c r="T406"/>
      <c r="U406"/>
      <c r="V406"/>
      <c r="W406"/>
    </row>
    <row r="407" spans="1:23" ht="12.75">
      <c r="A407" s="377" t="s">
        <v>122</v>
      </c>
      <c r="B407" s="378" t="s">
        <v>123</v>
      </c>
      <c r="C407" s="378" t="s">
        <v>30</v>
      </c>
      <c r="D407" s="379"/>
      <c r="E407" s="380">
        <v>2018</v>
      </c>
      <c r="F407" s="381" t="s">
        <v>109</v>
      </c>
      <c r="G407" s="380" t="s">
        <v>110</v>
      </c>
      <c r="H407" s="380" t="s">
        <v>110</v>
      </c>
      <c r="I407" s="380" t="s">
        <v>491</v>
      </c>
      <c r="J407" s="380" t="s">
        <v>492</v>
      </c>
      <c r="K407" s="382" t="s">
        <v>493</v>
      </c>
      <c r="L407" s="2"/>
      <c r="M407" s="2"/>
      <c r="N407" s="2"/>
      <c r="O407"/>
      <c r="P407"/>
      <c r="Q407"/>
      <c r="R407"/>
      <c r="S407"/>
      <c r="T407"/>
      <c r="U407"/>
      <c r="V407"/>
      <c r="W407"/>
    </row>
    <row r="408" spans="1:23" ht="12.75">
      <c r="A408" s="661" t="s">
        <v>418</v>
      </c>
      <c r="B408" s="662"/>
      <c r="C408" s="564"/>
      <c r="D408" s="663" t="s">
        <v>409</v>
      </c>
      <c r="E408" s="374"/>
      <c r="F408" s="375"/>
      <c r="G408" s="664"/>
      <c r="H408" s="664"/>
      <c r="I408" s="664"/>
      <c r="J408" s="664"/>
      <c r="K408" s="665"/>
      <c r="L408" s="2"/>
      <c r="M408" s="2"/>
      <c r="N408" s="2"/>
      <c r="O408"/>
      <c r="P408"/>
      <c r="Q408"/>
      <c r="R408"/>
      <c r="S408"/>
      <c r="T408"/>
      <c r="U408"/>
      <c r="V408"/>
      <c r="W408"/>
    </row>
    <row r="409" spans="1:23" ht="12.75">
      <c r="A409" s="398"/>
      <c r="B409" s="440" t="s">
        <v>419</v>
      </c>
      <c r="C409" s="392">
        <v>610</v>
      </c>
      <c r="D409" s="671" t="s">
        <v>139</v>
      </c>
      <c r="E409" s="697">
        <v>208445.35</v>
      </c>
      <c r="F409" s="672">
        <v>230408.52</v>
      </c>
      <c r="G409" s="673">
        <v>257500</v>
      </c>
      <c r="H409" s="673">
        <v>260500</v>
      </c>
      <c r="I409" s="673">
        <v>275000</v>
      </c>
      <c r="J409" s="675">
        <v>279000</v>
      </c>
      <c r="K409" s="676">
        <v>279000</v>
      </c>
      <c r="L409" s="2"/>
      <c r="M409" s="2"/>
      <c r="N409" s="2"/>
      <c r="O409"/>
      <c r="P409"/>
      <c r="Q409"/>
      <c r="R409"/>
      <c r="S409"/>
      <c r="T409"/>
      <c r="U409"/>
      <c r="V409"/>
      <c r="W409"/>
    </row>
    <row r="410" spans="1:23" ht="12.75">
      <c r="A410" s="398"/>
      <c r="B410" s="440" t="s">
        <v>419</v>
      </c>
      <c r="C410" s="392">
        <v>620</v>
      </c>
      <c r="D410" s="671" t="s">
        <v>134</v>
      </c>
      <c r="E410" s="697">
        <v>78062.41</v>
      </c>
      <c r="F410" s="672">
        <v>88797.7</v>
      </c>
      <c r="G410" s="673">
        <v>91100</v>
      </c>
      <c r="H410" s="673">
        <v>92400</v>
      </c>
      <c r="I410" s="673">
        <v>95600</v>
      </c>
      <c r="J410" s="675">
        <v>97600</v>
      </c>
      <c r="K410" s="676">
        <v>97600</v>
      </c>
      <c r="L410" s="2"/>
      <c r="M410" s="2"/>
      <c r="N410" s="2"/>
      <c r="O410"/>
      <c r="P410"/>
      <c r="Q410"/>
      <c r="R410"/>
      <c r="S410"/>
      <c r="T410"/>
      <c r="U410"/>
      <c r="V410"/>
      <c r="W410"/>
    </row>
    <row r="411" spans="1:23" ht="12.75">
      <c r="A411" s="398"/>
      <c r="B411" s="440" t="s">
        <v>419</v>
      </c>
      <c r="C411" s="392">
        <v>630</v>
      </c>
      <c r="D411" s="399" t="s">
        <v>140</v>
      </c>
      <c r="E411" s="697">
        <v>64102.55</v>
      </c>
      <c r="F411" s="697">
        <v>60276.46</v>
      </c>
      <c r="G411" s="677">
        <v>53100</v>
      </c>
      <c r="H411" s="677">
        <v>60795</v>
      </c>
      <c r="I411" s="677">
        <v>36500</v>
      </c>
      <c r="J411" s="677">
        <v>45800</v>
      </c>
      <c r="K411" s="698">
        <v>45800</v>
      </c>
      <c r="L411" s="2"/>
      <c r="M411" s="2"/>
      <c r="N411" s="2"/>
      <c r="O411"/>
      <c r="P411"/>
      <c r="Q411"/>
      <c r="R411"/>
      <c r="S411"/>
      <c r="T411"/>
      <c r="U411"/>
      <c r="V411"/>
      <c r="W411"/>
    </row>
    <row r="412" spans="1:23" ht="12.75">
      <c r="A412" s="398"/>
      <c r="B412" s="440" t="s">
        <v>419</v>
      </c>
      <c r="C412" s="392">
        <v>640</v>
      </c>
      <c r="D412" s="399" t="s">
        <v>192</v>
      </c>
      <c r="E412" s="697">
        <v>357.07</v>
      </c>
      <c r="F412" s="697">
        <v>308.16</v>
      </c>
      <c r="G412" s="677"/>
      <c r="H412" s="677">
        <v>0</v>
      </c>
      <c r="I412" s="677"/>
      <c r="J412" s="677"/>
      <c r="K412" s="698"/>
      <c r="L412" s="2"/>
      <c r="M412" s="2"/>
      <c r="N412" s="2"/>
      <c r="O412"/>
      <c r="P412"/>
      <c r="Q412"/>
      <c r="R412"/>
      <c r="S412"/>
      <c r="T412"/>
      <c r="U412"/>
      <c r="V412"/>
      <c r="W412"/>
    </row>
    <row r="413" spans="1:23" ht="12.75">
      <c r="A413" s="699"/>
      <c r="B413" s="700"/>
      <c r="C413" s="577"/>
      <c r="D413" s="701" t="s">
        <v>17</v>
      </c>
      <c r="E413" s="444">
        <f aca="true" t="shared" si="86" ref="E413:K413">SUM(E409:E412)</f>
        <v>350967.38</v>
      </c>
      <c r="F413" s="445">
        <f>SUM(F409:F412)</f>
        <v>379790.83999999997</v>
      </c>
      <c r="G413" s="446">
        <f t="shared" si="86"/>
        <v>401700</v>
      </c>
      <c r="H413" s="446">
        <f t="shared" si="86"/>
        <v>413695</v>
      </c>
      <c r="I413" s="446">
        <f t="shared" si="86"/>
        <v>407100</v>
      </c>
      <c r="J413" s="446">
        <f t="shared" si="86"/>
        <v>422400</v>
      </c>
      <c r="K413" s="447">
        <f t="shared" si="86"/>
        <v>422400</v>
      </c>
      <c r="L413" s="2"/>
      <c r="M413" s="2"/>
      <c r="N413" s="2"/>
      <c r="O413"/>
      <c r="P413"/>
      <c r="Q413"/>
      <c r="R413"/>
      <c r="S413"/>
      <c r="T413"/>
      <c r="U413"/>
      <c r="V413"/>
      <c r="W413"/>
    </row>
    <row r="414" spans="1:23" ht="12.75">
      <c r="A414" s="460" t="s">
        <v>420</v>
      </c>
      <c r="B414" s="702"/>
      <c r="C414" s="428"/>
      <c r="D414" s="413" t="s">
        <v>421</v>
      </c>
      <c r="E414" s="411"/>
      <c r="F414" s="412"/>
      <c r="G414" s="428"/>
      <c r="H414" s="428"/>
      <c r="I414" s="428"/>
      <c r="J414" s="428"/>
      <c r="K414" s="432"/>
      <c r="L414" s="2"/>
      <c r="M414" s="2"/>
      <c r="N414" s="2"/>
      <c r="O414"/>
      <c r="P414"/>
      <c r="Q414"/>
      <c r="R414"/>
      <c r="S414"/>
      <c r="T414"/>
      <c r="U414"/>
      <c r="V414"/>
      <c r="W414"/>
    </row>
    <row r="415" spans="1:23" ht="12.75">
      <c r="A415" s="398"/>
      <c r="B415" s="440" t="s">
        <v>422</v>
      </c>
      <c r="C415" s="392">
        <v>610</v>
      </c>
      <c r="D415" s="671" t="s">
        <v>139</v>
      </c>
      <c r="E415" s="697">
        <v>33374.09</v>
      </c>
      <c r="F415" s="703">
        <v>37970.35</v>
      </c>
      <c r="G415" s="704">
        <v>42300</v>
      </c>
      <c r="H415" s="704">
        <v>44300</v>
      </c>
      <c r="I415" s="705">
        <v>44000</v>
      </c>
      <c r="J415" s="705">
        <v>45000</v>
      </c>
      <c r="K415" s="705">
        <v>45000</v>
      </c>
      <c r="L415" s="2"/>
      <c r="M415" s="2"/>
      <c r="N415" s="2"/>
      <c r="O415"/>
      <c r="P415"/>
      <c r="Q415"/>
      <c r="R415"/>
      <c r="S415"/>
      <c r="T415"/>
      <c r="U415"/>
      <c r="V415"/>
      <c r="W415"/>
    </row>
    <row r="416" spans="1:23" ht="12.75">
      <c r="A416" s="398"/>
      <c r="B416" s="440" t="s">
        <v>422</v>
      </c>
      <c r="C416" s="392">
        <v>620</v>
      </c>
      <c r="D416" s="671" t="s">
        <v>134</v>
      </c>
      <c r="E416" s="697">
        <v>14221.36</v>
      </c>
      <c r="F416" s="672">
        <v>14630.12</v>
      </c>
      <c r="G416" s="673">
        <v>14800</v>
      </c>
      <c r="H416" s="673">
        <v>15800</v>
      </c>
      <c r="I416" s="673">
        <v>15500</v>
      </c>
      <c r="J416" s="673">
        <v>16000</v>
      </c>
      <c r="K416" s="706">
        <v>16000</v>
      </c>
      <c r="L416" s="2"/>
      <c r="M416" s="2"/>
      <c r="N416" s="2"/>
      <c r="O416"/>
      <c r="P416"/>
      <c r="Q416"/>
      <c r="R416"/>
      <c r="S416"/>
      <c r="T416"/>
      <c r="U416"/>
      <c r="V416"/>
      <c r="W416"/>
    </row>
    <row r="417" spans="1:23" ht="12.75">
      <c r="A417" s="398"/>
      <c r="B417" s="440" t="s">
        <v>422</v>
      </c>
      <c r="C417" s="392">
        <v>630</v>
      </c>
      <c r="D417" s="399" t="s">
        <v>140</v>
      </c>
      <c r="E417" s="697">
        <v>58544.71</v>
      </c>
      <c r="F417" s="707">
        <v>60125.49</v>
      </c>
      <c r="G417" s="677">
        <v>51000</v>
      </c>
      <c r="H417" s="677">
        <v>59797</v>
      </c>
      <c r="I417" s="677">
        <v>46399</v>
      </c>
      <c r="J417" s="677">
        <v>42100</v>
      </c>
      <c r="K417" s="698">
        <v>42100</v>
      </c>
      <c r="L417" s="2"/>
      <c r="M417" s="2"/>
      <c r="N417" s="2"/>
      <c r="O417"/>
      <c r="P417"/>
      <c r="Q417"/>
      <c r="R417"/>
      <c r="S417"/>
      <c r="T417"/>
      <c r="U417"/>
      <c r="V417"/>
      <c r="W417"/>
    </row>
    <row r="418" spans="1:23" ht="12.75">
      <c r="A418" s="398"/>
      <c r="B418" s="440" t="s">
        <v>422</v>
      </c>
      <c r="C418" s="392">
        <v>640</v>
      </c>
      <c r="D418" s="399" t="s">
        <v>417</v>
      </c>
      <c r="E418" s="708">
        <v>0</v>
      </c>
      <c r="F418" s="697">
        <v>79.21</v>
      </c>
      <c r="G418" s="677"/>
      <c r="H418" s="677">
        <v>0</v>
      </c>
      <c r="I418" s="677"/>
      <c r="J418" s="677"/>
      <c r="K418" s="698"/>
      <c r="L418" s="2"/>
      <c r="M418" s="2"/>
      <c r="N418" s="2"/>
      <c r="O418"/>
      <c r="P418"/>
      <c r="Q418"/>
      <c r="R418"/>
      <c r="S418"/>
      <c r="T418"/>
      <c r="U418"/>
      <c r="V418"/>
      <c r="W418"/>
    </row>
    <row r="419" spans="1:23" ht="12.75">
      <c r="A419" s="709"/>
      <c r="B419" s="710"/>
      <c r="C419" s="711"/>
      <c r="D419" s="712" t="s">
        <v>17</v>
      </c>
      <c r="E419" s="713">
        <f aca="true" t="shared" si="87" ref="E419:K419">SUM(E415:E418)</f>
        <v>106140.16</v>
      </c>
      <c r="F419" s="714">
        <f>SUM(F415:F418)</f>
        <v>112805.17</v>
      </c>
      <c r="G419" s="715">
        <f t="shared" si="87"/>
        <v>108100</v>
      </c>
      <c r="H419" s="715">
        <f t="shared" si="87"/>
        <v>119897</v>
      </c>
      <c r="I419" s="612">
        <f t="shared" si="87"/>
        <v>105899</v>
      </c>
      <c r="J419" s="715">
        <f t="shared" si="87"/>
        <v>103100</v>
      </c>
      <c r="K419" s="716">
        <f t="shared" si="87"/>
        <v>103100</v>
      </c>
      <c r="L419" s="2"/>
      <c r="M419" s="2"/>
      <c r="N419" s="2"/>
      <c r="O419"/>
      <c r="P419"/>
      <c r="Q419"/>
      <c r="R419"/>
      <c r="S419"/>
      <c r="T419"/>
      <c r="U419"/>
      <c r="V419"/>
      <c r="W419"/>
    </row>
    <row r="420" spans="1:23" ht="12.75">
      <c r="A420" s="683"/>
      <c r="B420" s="684"/>
      <c r="C420" s="685"/>
      <c r="D420" s="686" t="s">
        <v>423</v>
      </c>
      <c r="E420" s="717">
        <f aca="true" t="shared" si="88" ref="E420:K420">E419+E413</f>
        <v>457107.54000000004</v>
      </c>
      <c r="F420" s="718">
        <f>F419+F413</f>
        <v>492596.00999999995</v>
      </c>
      <c r="G420" s="719">
        <f t="shared" si="88"/>
        <v>509800</v>
      </c>
      <c r="H420" s="719">
        <f t="shared" si="88"/>
        <v>533592</v>
      </c>
      <c r="I420" s="550">
        <f t="shared" si="88"/>
        <v>512999</v>
      </c>
      <c r="J420" s="719">
        <f t="shared" si="88"/>
        <v>525500</v>
      </c>
      <c r="K420" s="720">
        <f t="shared" si="88"/>
        <v>525500</v>
      </c>
      <c r="L420" s="2"/>
      <c r="M420" s="2"/>
      <c r="N420" s="2"/>
      <c r="O420"/>
      <c r="P420"/>
      <c r="Q420"/>
      <c r="R420"/>
      <c r="S420"/>
      <c r="T420"/>
      <c r="U420"/>
      <c r="V420"/>
      <c r="W420"/>
    </row>
    <row r="421" spans="1:23" ht="12.75">
      <c r="A421" s="721"/>
      <c r="B421" s="722"/>
      <c r="C421" s="721"/>
      <c r="D421" s="721"/>
      <c r="E421" s="723"/>
      <c r="F421" s="723"/>
      <c r="G421" s="723"/>
      <c r="H421" s="723"/>
      <c r="I421" s="54"/>
      <c r="J421" s="723"/>
      <c r="K421" s="723"/>
      <c r="L421" s="2"/>
      <c r="M421" s="2"/>
      <c r="N421" s="2"/>
      <c r="O421"/>
      <c r="P421"/>
      <c r="Q421"/>
      <c r="R421"/>
      <c r="S421"/>
      <c r="T421"/>
      <c r="U421"/>
      <c r="V421"/>
      <c r="W421"/>
    </row>
    <row r="422" spans="1:23" ht="12.75">
      <c r="A422" s="721"/>
      <c r="B422" s="722"/>
      <c r="C422" s="721"/>
      <c r="D422" s="721"/>
      <c r="E422" s="723"/>
      <c r="F422" s="723"/>
      <c r="G422" s="723"/>
      <c r="H422" s="723"/>
      <c r="I422" s="54"/>
      <c r="J422" s="723"/>
      <c r="K422" s="723"/>
      <c r="L422" s="2"/>
      <c r="M422" s="2"/>
      <c r="N422" s="2"/>
      <c r="O422"/>
      <c r="P422"/>
      <c r="Q422"/>
      <c r="R422"/>
      <c r="S422"/>
      <c r="T422"/>
      <c r="U422"/>
      <c r="V422"/>
      <c r="W422"/>
    </row>
    <row r="423" spans="1:23" ht="15.75">
      <c r="A423" s="655" t="s">
        <v>62</v>
      </c>
      <c r="B423" s="480"/>
      <c r="C423" s="480"/>
      <c r="D423" s="480"/>
      <c r="E423" s="480"/>
      <c r="F423" s="480"/>
      <c r="G423" s="480"/>
      <c r="H423" s="480"/>
      <c r="I423" s="480"/>
      <c r="J423" s="481"/>
      <c r="K423" s="481"/>
      <c r="L423" s="2"/>
      <c r="M423" s="2"/>
      <c r="N423" s="2"/>
      <c r="O423"/>
      <c r="P423"/>
      <c r="Q423"/>
      <c r="R423"/>
      <c r="S423"/>
      <c r="T423"/>
      <c r="U423"/>
      <c r="V423"/>
      <c r="W423"/>
    </row>
    <row r="424" spans="1:23" ht="12.75">
      <c r="A424" s="724"/>
      <c r="B424" s="481"/>
      <c r="C424" s="481"/>
      <c r="D424" s="481"/>
      <c r="E424" s="481"/>
      <c r="F424" s="481"/>
      <c r="G424" s="481"/>
      <c r="H424" s="481"/>
      <c r="I424" s="481"/>
      <c r="J424" s="481"/>
      <c r="K424" s="481"/>
      <c r="L424" s="2"/>
      <c r="M424" s="2"/>
      <c r="N424" s="2"/>
      <c r="O424"/>
      <c r="P424"/>
      <c r="Q424"/>
      <c r="R424"/>
      <c r="S424"/>
      <c r="T424"/>
      <c r="U424"/>
      <c r="V424"/>
      <c r="W424"/>
    </row>
    <row r="425" spans="1:23" ht="12.75">
      <c r="A425" s="725" t="s">
        <v>359</v>
      </c>
      <c r="B425" s="483"/>
      <c r="C425" s="481"/>
      <c r="D425" s="481"/>
      <c r="E425" s="481"/>
      <c r="F425" s="481"/>
      <c r="G425" s="481"/>
      <c r="H425" s="481"/>
      <c r="I425" s="481"/>
      <c r="J425" s="481"/>
      <c r="K425" s="325"/>
      <c r="L425" s="2"/>
      <c r="M425" s="2"/>
      <c r="N425" s="2"/>
      <c r="O425"/>
      <c r="P425"/>
      <c r="Q425"/>
      <c r="R425"/>
      <c r="S425"/>
      <c r="T425"/>
      <c r="U425"/>
      <c r="V425"/>
      <c r="W425"/>
    </row>
    <row r="426" spans="1:23" ht="12.75">
      <c r="A426" s="371" t="s">
        <v>120</v>
      </c>
      <c r="B426" s="372" t="s">
        <v>121</v>
      </c>
      <c r="C426" s="372" t="s">
        <v>16</v>
      </c>
      <c r="D426" s="373" t="s">
        <v>0</v>
      </c>
      <c r="E426" s="374" t="s">
        <v>21</v>
      </c>
      <c r="F426" s="375" t="s">
        <v>21</v>
      </c>
      <c r="G426" s="376" t="s">
        <v>57</v>
      </c>
      <c r="H426" s="376" t="s">
        <v>58</v>
      </c>
      <c r="I426" s="145" t="s">
        <v>490</v>
      </c>
      <c r="J426" s="145" t="s">
        <v>490</v>
      </c>
      <c r="K426" s="145" t="s">
        <v>490</v>
      </c>
      <c r="L426" s="2"/>
      <c r="M426" s="2"/>
      <c r="N426" s="2"/>
      <c r="O426"/>
      <c r="P426"/>
      <c r="Q426"/>
      <c r="R426"/>
      <c r="S426"/>
      <c r="T426"/>
      <c r="U426"/>
      <c r="V426"/>
      <c r="W426"/>
    </row>
    <row r="427" spans="1:23" ht="12.75">
      <c r="A427" s="377" t="s">
        <v>122</v>
      </c>
      <c r="B427" s="378" t="s">
        <v>123</v>
      </c>
      <c r="C427" s="378" t="s">
        <v>30</v>
      </c>
      <c r="D427" s="379"/>
      <c r="E427" s="380">
        <v>2018</v>
      </c>
      <c r="F427" s="381" t="s">
        <v>109</v>
      </c>
      <c r="G427" s="380" t="s">
        <v>110</v>
      </c>
      <c r="H427" s="380" t="s">
        <v>110</v>
      </c>
      <c r="I427" s="380" t="s">
        <v>491</v>
      </c>
      <c r="J427" s="380" t="s">
        <v>492</v>
      </c>
      <c r="K427" s="382" t="s">
        <v>493</v>
      </c>
      <c r="L427" s="2"/>
      <c r="M427" s="2"/>
      <c r="N427" s="2"/>
      <c r="O427"/>
      <c r="P427"/>
      <c r="Q427"/>
      <c r="R427"/>
      <c r="S427"/>
      <c r="T427"/>
      <c r="U427"/>
      <c r="V427"/>
      <c r="W427"/>
    </row>
    <row r="428" spans="1:23" ht="12.75">
      <c r="A428" s="726" t="s">
        <v>336</v>
      </c>
      <c r="B428" s="727" t="s">
        <v>338</v>
      </c>
      <c r="C428" s="727">
        <v>610</v>
      </c>
      <c r="D428" s="728" t="s">
        <v>139</v>
      </c>
      <c r="E428" s="729">
        <v>335367</v>
      </c>
      <c r="F428" s="730">
        <v>377042</v>
      </c>
      <c r="G428" s="731">
        <v>423260</v>
      </c>
      <c r="H428" s="732">
        <v>423260</v>
      </c>
      <c r="I428" s="732">
        <v>426793</v>
      </c>
      <c r="J428" s="732">
        <v>426793</v>
      </c>
      <c r="K428" s="733">
        <v>426793</v>
      </c>
      <c r="L428" s="2"/>
      <c r="M428" s="2"/>
      <c r="N428" s="2"/>
      <c r="O428"/>
      <c r="P428"/>
      <c r="Q428"/>
      <c r="R428"/>
      <c r="S428"/>
      <c r="T428"/>
      <c r="U428"/>
      <c r="V428"/>
      <c r="W428"/>
    </row>
    <row r="429" spans="1:23" ht="12.75">
      <c r="A429" s="670" t="s">
        <v>336</v>
      </c>
      <c r="B429" s="392" t="s">
        <v>338</v>
      </c>
      <c r="C429" s="392">
        <v>620</v>
      </c>
      <c r="D429" s="671" t="s">
        <v>134</v>
      </c>
      <c r="E429" s="734">
        <v>126976</v>
      </c>
      <c r="F429" s="735">
        <v>147046</v>
      </c>
      <c r="G429" s="736">
        <v>165918</v>
      </c>
      <c r="H429" s="737">
        <v>165918</v>
      </c>
      <c r="I429" s="737">
        <v>163035</v>
      </c>
      <c r="J429" s="737">
        <v>163035</v>
      </c>
      <c r="K429" s="738">
        <v>163035</v>
      </c>
      <c r="L429" s="2"/>
      <c r="M429" s="2"/>
      <c r="N429" s="2"/>
      <c r="O429"/>
      <c r="P429"/>
      <c r="Q429"/>
      <c r="R429"/>
      <c r="S429"/>
      <c r="T429"/>
      <c r="U429"/>
      <c r="V429"/>
      <c r="W429"/>
    </row>
    <row r="430" spans="1:23" ht="12.75">
      <c r="A430" s="670" t="s">
        <v>336</v>
      </c>
      <c r="B430" s="392" t="s">
        <v>338</v>
      </c>
      <c r="C430" s="392">
        <v>630</v>
      </c>
      <c r="D430" s="399" t="s">
        <v>140</v>
      </c>
      <c r="E430" s="734">
        <v>171383.49</v>
      </c>
      <c r="F430" s="739">
        <v>166953.26</v>
      </c>
      <c r="G430" s="740">
        <v>171548</v>
      </c>
      <c r="H430" s="741">
        <v>170748</v>
      </c>
      <c r="I430" s="741">
        <v>200214</v>
      </c>
      <c r="J430" s="741">
        <v>200214</v>
      </c>
      <c r="K430" s="742">
        <v>200214</v>
      </c>
      <c r="L430" s="2"/>
      <c r="M430" s="2"/>
      <c r="N430" s="2"/>
      <c r="O430"/>
      <c r="P430"/>
      <c r="Q430"/>
      <c r="R430"/>
      <c r="S430"/>
      <c r="T430"/>
      <c r="U430"/>
      <c r="V430"/>
      <c r="W430"/>
    </row>
    <row r="431" spans="1:23" ht="12.75">
      <c r="A431" s="670" t="s">
        <v>336</v>
      </c>
      <c r="B431" s="392" t="s">
        <v>338</v>
      </c>
      <c r="C431" s="392">
        <v>640</v>
      </c>
      <c r="D431" s="399" t="s">
        <v>424</v>
      </c>
      <c r="E431" s="734">
        <v>0</v>
      </c>
      <c r="F431" s="735">
        <v>0</v>
      </c>
      <c r="G431" s="736">
        <v>0</v>
      </c>
      <c r="H431" s="737">
        <v>0</v>
      </c>
      <c r="I431" s="737">
        <v>0</v>
      </c>
      <c r="J431" s="737">
        <v>0</v>
      </c>
      <c r="K431" s="738">
        <v>0</v>
      </c>
      <c r="L431" s="2"/>
      <c r="M431" s="2"/>
      <c r="N431" s="2"/>
      <c r="O431"/>
      <c r="P431"/>
      <c r="Q431"/>
      <c r="R431"/>
      <c r="S431"/>
      <c r="T431"/>
      <c r="U431"/>
      <c r="V431"/>
      <c r="W431"/>
    </row>
    <row r="432" spans="1:23" ht="12.75">
      <c r="A432" s="678" t="s">
        <v>336</v>
      </c>
      <c r="B432" s="743" t="s">
        <v>338</v>
      </c>
      <c r="C432" s="743">
        <v>640</v>
      </c>
      <c r="D432" s="744" t="s">
        <v>425</v>
      </c>
      <c r="E432" s="745">
        <v>903.12</v>
      </c>
      <c r="F432" s="735">
        <v>1736.56</v>
      </c>
      <c r="G432" s="736">
        <v>0</v>
      </c>
      <c r="H432" s="737">
        <v>1600</v>
      </c>
      <c r="I432" s="737">
        <v>0</v>
      </c>
      <c r="J432" s="737">
        <v>0</v>
      </c>
      <c r="K432" s="738">
        <v>0</v>
      </c>
      <c r="L432" s="2"/>
      <c r="M432" s="2"/>
      <c r="N432" s="2"/>
      <c r="O432"/>
      <c r="P432"/>
      <c r="Q432"/>
      <c r="R432"/>
      <c r="S432"/>
      <c r="T432"/>
      <c r="U432"/>
      <c r="V432"/>
      <c r="W432"/>
    </row>
    <row r="433" spans="1:23" ht="12.75">
      <c r="A433" s="746"/>
      <c r="B433" s="650"/>
      <c r="C433" s="650"/>
      <c r="D433" s="747" t="s">
        <v>23</v>
      </c>
      <c r="E433" s="687">
        <f aca="true" t="shared" si="89" ref="E433:K433">SUM(E428:E432)</f>
        <v>634629.61</v>
      </c>
      <c r="F433" s="688">
        <f>SUM(F428:F432)</f>
        <v>692777.8200000001</v>
      </c>
      <c r="G433" s="689">
        <f t="shared" si="89"/>
        <v>760726</v>
      </c>
      <c r="H433" s="748">
        <f t="shared" si="89"/>
        <v>761526</v>
      </c>
      <c r="I433" s="748">
        <f t="shared" si="89"/>
        <v>790042</v>
      </c>
      <c r="J433" s="748">
        <f t="shared" si="89"/>
        <v>790042</v>
      </c>
      <c r="K433" s="749">
        <f t="shared" si="89"/>
        <v>790042</v>
      </c>
      <c r="L433" s="2"/>
      <c r="M433" s="2"/>
      <c r="N433" s="2"/>
      <c r="O433"/>
      <c r="P433"/>
      <c r="Q433"/>
      <c r="R433"/>
      <c r="S433"/>
      <c r="T433"/>
      <c r="U433"/>
      <c r="V433"/>
      <c r="W433"/>
    </row>
    <row r="434" spans="1:23" ht="12.75">
      <c r="A434" s="481"/>
      <c r="B434" s="481"/>
      <c r="C434" s="481"/>
      <c r="D434" s="481"/>
      <c r="E434" s="481"/>
      <c r="F434" s="481"/>
      <c r="G434" s="481"/>
      <c r="H434" s="481"/>
      <c r="I434" s="481"/>
      <c r="J434" s="481"/>
      <c r="K434" s="481"/>
      <c r="L434" s="2"/>
      <c r="M434" s="2"/>
      <c r="N434" s="2"/>
      <c r="O434"/>
      <c r="P434"/>
      <c r="Q434"/>
      <c r="R434"/>
      <c r="S434"/>
      <c r="T434"/>
      <c r="U434"/>
      <c r="V434"/>
      <c r="W434"/>
    </row>
    <row r="435" spans="1:11" ht="12.75">
      <c r="A435" s="9"/>
      <c r="B435" s="9"/>
      <c r="C435" s="9"/>
      <c r="D435" s="9"/>
      <c r="E435" s="35"/>
      <c r="F435" s="35"/>
      <c r="G435" s="36"/>
      <c r="H435" s="36"/>
      <c r="I435" s="36"/>
      <c r="J435" s="36"/>
      <c r="K435" s="36"/>
    </row>
    <row r="436" spans="1:23" ht="12.75">
      <c r="A436" s="750" t="s">
        <v>426</v>
      </c>
      <c r="B436" s="751"/>
      <c r="C436" s="751"/>
      <c r="D436" s="751"/>
      <c r="E436" s="35"/>
      <c r="F436" s="57"/>
      <c r="G436" s="36"/>
      <c r="H436" s="36"/>
      <c r="I436" s="36"/>
      <c r="J436" s="36"/>
      <c r="K436" s="325"/>
      <c r="L436" s="2"/>
      <c r="M436" s="2"/>
      <c r="N436" s="2"/>
      <c r="O436"/>
      <c r="P436"/>
      <c r="Q436"/>
      <c r="R436"/>
      <c r="S436"/>
      <c r="T436"/>
      <c r="U436"/>
      <c r="V436"/>
      <c r="W436"/>
    </row>
    <row r="437" spans="1:23" ht="12.75">
      <c r="A437" s="371" t="s">
        <v>120</v>
      </c>
      <c r="B437" s="372" t="s">
        <v>121</v>
      </c>
      <c r="C437" s="372" t="s">
        <v>16</v>
      </c>
      <c r="D437" s="373" t="s">
        <v>0</v>
      </c>
      <c r="E437" s="374" t="s">
        <v>21</v>
      </c>
      <c r="F437" s="375" t="s">
        <v>21</v>
      </c>
      <c r="G437" s="376" t="s">
        <v>57</v>
      </c>
      <c r="H437" s="376" t="s">
        <v>58</v>
      </c>
      <c r="I437" s="145" t="s">
        <v>490</v>
      </c>
      <c r="J437" s="145" t="s">
        <v>490</v>
      </c>
      <c r="K437" s="145" t="s">
        <v>490</v>
      </c>
      <c r="L437" s="2"/>
      <c r="M437" s="2"/>
      <c r="N437" s="2"/>
      <c r="O437"/>
      <c r="P437"/>
      <c r="Q437"/>
      <c r="R437"/>
      <c r="S437"/>
      <c r="T437"/>
      <c r="U437"/>
      <c r="V437"/>
      <c r="W437"/>
    </row>
    <row r="438" spans="1:23" ht="12.75">
      <c r="A438" s="377" t="s">
        <v>122</v>
      </c>
      <c r="B438" s="378" t="s">
        <v>123</v>
      </c>
      <c r="C438" s="378" t="s">
        <v>30</v>
      </c>
      <c r="D438" s="379"/>
      <c r="E438" s="380">
        <v>2018</v>
      </c>
      <c r="F438" s="381" t="s">
        <v>109</v>
      </c>
      <c r="G438" s="380" t="s">
        <v>110</v>
      </c>
      <c r="H438" s="380" t="s">
        <v>110</v>
      </c>
      <c r="I438" s="380" t="s">
        <v>491</v>
      </c>
      <c r="J438" s="380" t="s">
        <v>492</v>
      </c>
      <c r="K438" s="382" t="s">
        <v>493</v>
      </c>
      <c r="L438" s="2"/>
      <c r="M438" s="2"/>
      <c r="N438" s="2"/>
      <c r="O438"/>
      <c r="P438"/>
      <c r="Q438"/>
      <c r="R438"/>
      <c r="S438"/>
      <c r="T438"/>
      <c r="U438"/>
      <c r="V438"/>
      <c r="W438"/>
    </row>
    <row r="439" spans="1:23" ht="12.75">
      <c r="A439" s="285"/>
      <c r="B439" s="752"/>
      <c r="C439" s="752"/>
      <c r="D439" s="753" t="s">
        <v>427</v>
      </c>
      <c r="E439" s="286">
        <f aca="true" t="shared" si="90" ref="E439:K439">E280</f>
        <v>2453944.2600000002</v>
      </c>
      <c r="F439" s="294">
        <f t="shared" si="90"/>
        <v>2769241.39</v>
      </c>
      <c r="G439" s="287">
        <f t="shared" si="90"/>
        <v>3152111</v>
      </c>
      <c r="H439" s="287">
        <f t="shared" si="90"/>
        <v>3182926</v>
      </c>
      <c r="I439" s="287">
        <f t="shared" si="90"/>
        <v>3112766</v>
      </c>
      <c r="J439" s="287">
        <f t="shared" si="90"/>
        <v>3198391</v>
      </c>
      <c r="K439" s="288">
        <f t="shared" si="90"/>
        <v>3226580</v>
      </c>
      <c r="L439" s="2"/>
      <c r="M439" s="2"/>
      <c r="N439" s="2"/>
      <c r="O439"/>
      <c r="P439"/>
      <c r="Q439"/>
      <c r="R439"/>
      <c r="S439"/>
      <c r="T439"/>
      <c r="U439"/>
      <c r="V439"/>
      <c r="W439"/>
    </row>
    <row r="440" spans="1:23" ht="12.75">
      <c r="A440" s="456"/>
      <c r="B440" s="428"/>
      <c r="C440" s="428"/>
      <c r="D440" s="754" t="s">
        <v>428</v>
      </c>
      <c r="E440" s="394">
        <f aca="true" t="shared" si="91" ref="E440:K440">E326+E386+E400+E420+E433</f>
        <v>3049038.62</v>
      </c>
      <c r="F440" s="394">
        <f t="shared" si="91"/>
        <v>3425696.63</v>
      </c>
      <c r="G440" s="394">
        <f t="shared" si="91"/>
        <v>3667096</v>
      </c>
      <c r="H440" s="396">
        <f t="shared" si="91"/>
        <v>3793544</v>
      </c>
      <c r="I440" s="396">
        <f t="shared" si="91"/>
        <v>3818040</v>
      </c>
      <c r="J440" s="396">
        <f t="shared" si="91"/>
        <v>3783343</v>
      </c>
      <c r="K440" s="396">
        <f t="shared" si="91"/>
        <v>3763343</v>
      </c>
      <c r="L440" s="2"/>
      <c r="M440" s="2"/>
      <c r="N440" s="2"/>
      <c r="O440"/>
      <c r="P440"/>
      <c r="Q440"/>
      <c r="R440"/>
      <c r="S440"/>
      <c r="T440"/>
      <c r="U440"/>
      <c r="V440"/>
      <c r="W440"/>
    </row>
    <row r="441" spans="1:23" ht="12.75">
      <c r="A441" s="755"/>
      <c r="B441" s="650"/>
      <c r="C441" s="650"/>
      <c r="D441" s="756" t="s">
        <v>23</v>
      </c>
      <c r="E441" s="687">
        <f aca="true" t="shared" si="92" ref="E441:K441">SUM(E439:E440)</f>
        <v>5502982.880000001</v>
      </c>
      <c r="F441" s="687">
        <f t="shared" si="92"/>
        <v>6194938.02</v>
      </c>
      <c r="G441" s="689">
        <f t="shared" si="92"/>
        <v>6819207</v>
      </c>
      <c r="H441" s="689">
        <f t="shared" si="92"/>
        <v>6976470</v>
      </c>
      <c r="I441" s="689">
        <f t="shared" si="92"/>
        <v>6930806</v>
      </c>
      <c r="J441" s="689">
        <f t="shared" si="92"/>
        <v>6981734</v>
      </c>
      <c r="K441" s="689">
        <f t="shared" si="92"/>
        <v>6989923</v>
      </c>
      <c r="L441" s="2"/>
      <c r="M441" s="2"/>
      <c r="N441" s="2"/>
      <c r="O441"/>
      <c r="P441"/>
      <c r="Q441"/>
      <c r="R441"/>
      <c r="S441"/>
      <c r="T441"/>
      <c r="U441"/>
      <c r="V441"/>
      <c r="W441"/>
    </row>
    <row r="442" spans="1:11" ht="12.75">
      <c r="A442" s="9"/>
      <c r="B442" s="9"/>
      <c r="C442" s="9"/>
      <c r="D442" s="9"/>
      <c r="E442" s="35"/>
      <c r="F442" s="35"/>
      <c r="G442" s="36"/>
      <c r="H442" s="36"/>
      <c r="I442" s="36"/>
      <c r="J442" s="36"/>
      <c r="K442" s="36"/>
    </row>
    <row r="443" spans="1:11" ht="12.75">
      <c r="A443" s="9"/>
      <c r="B443" s="9"/>
      <c r="C443" s="9"/>
      <c r="D443" s="9"/>
      <c r="E443" s="35"/>
      <c r="F443" s="35"/>
      <c r="G443" s="36"/>
      <c r="H443" s="36"/>
      <c r="I443" s="36"/>
      <c r="J443" s="36"/>
      <c r="K443" s="36"/>
    </row>
    <row r="444" spans="1:23" ht="12.75">
      <c r="A444" s="367" t="s">
        <v>429</v>
      </c>
      <c r="B444" s="368"/>
      <c r="C444" s="369"/>
      <c r="D444" s="370"/>
      <c r="E444" s="57"/>
      <c r="F444" s="57"/>
      <c r="G444" s="36"/>
      <c r="H444" s="36"/>
      <c r="I444" s="36"/>
      <c r="J444" s="36"/>
      <c r="K444" s="325"/>
      <c r="L444" s="2"/>
      <c r="M444" s="2"/>
      <c r="N444" s="2"/>
      <c r="O444"/>
      <c r="P444"/>
      <c r="Q444"/>
      <c r="R444"/>
      <c r="S444"/>
      <c r="T444"/>
      <c r="U444"/>
      <c r="V444"/>
      <c r="W444"/>
    </row>
    <row r="445" spans="1:23" ht="12.75">
      <c r="A445" s="371" t="s">
        <v>120</v>
      </c>
      <c r="B445" s="372" t="s">
        <v>121</v>
      </c>
      <c r="C445" s="372" t="s">
        <v>16</v>
      </c>
      <c r="D445" s="373" t="s">
        <v>0</v>
      </c>
      <c r="E445" s="374" t="s">
        <v>21</v>
      </c>
      <c r="F445" s="375" t="s">
        <v>21</v>
      </c>
      <c r="G445" s="376" t="s">
        <v>57</v>
      </c>
      <c r="H445" s="376" t="s">
        <v>58</v>
      </c>
      <c r="I445" s="145" t="s">
        <v>490</v>
      </c>
      <c r="J445" s="145" t="s">
        <v>490</v>
      </c>
      <c r="K445" s="145" t="s">
        <v>490</v>
      </c>
      <c r="L445" s="2"/>
      <c r="M445" s="2"/>
      <c r="N445" s="2"/>
      <c r="O445"/>
      <c r="P445"/>
      <c r="Q445"/>
      <c r="R445"/>
      <c r="S445"/>
      <c r="T445"/>
      <c r="U445"/>
      <c r="V445"/>
      <c r="W445"/>
    </row>
    <row r="446" spans="1:23" ht="12.75">
      <c r="A446" s="377" t="s">
        <v>122</v>
      </c>
      <c r="B446" s="378" t="s">
        <v>123</v>
      </c>
      <c r="C446" s="378" t="s">
        <v>30</v>
      </c>
      <c r="D446" s="379"/>
      <c r="E446" s="380">
        <v>2018</v>
      </c>
      <c r="F446" s="381" t="s">
        <v>109</v>
      </c>
      <c r="G446" s="380" t="s">
        <v>110</v>
      </c>
      <c r="H446" s="380" t="s">
        <v>110</v>
      </c>
      <c r="I446" s="380" t="s">
        <v>491</v>
      </c>
      <c r="J446" s="380" t="s">
        <v>492</v>
      </c>
      <c r="K446" s="382" t="s">
        <v>493</v>
      </c>
      <c r="L446" s="2"/>
      <c r="M446" s="2"/>
      <c r="N446" s="2"/>
      <c r="O446"/>
      <c r="P446"/>
      <c r="Q446"/>
      <c r="R446"/>
      <c r="S446"/>
      <c r="T446"/>
      <c r="U446"/>
      <c r="V446"/>
      <c r="W446"/>
    </row>
    <row r="447" spans="1:23" ht="12.75">
      <c r="A447" s="757" t="s">
        <v>124</v>
      </c>
      <c r="B447" s="758"/>
      <c r="C447" s="758"/>
      <c r="D447" s="758" t="s">
        <v>125</v>
      </c>
      <c r="E447" s="759">
        <f>E450</f>
        <v>8244</v>
      </c>
      <c r="F447" s="760">
        <f>F450</f>
        <v>6486</v>
      </c>
      <c r="G447" s="761"/>
      <c r="H447" s="761">
        <f>H450</f>
        <v>0</v>
      </c>
      <c r="I447" s="762">
        <f>I450</f>
        <v>15000</v>
      </c>
      <c r="J447" s="762">
        <f>J450</f>
        <v>5000</v>
      </c>
      <c r="K447" s="763"/>
      <c r="L447" s="2"/>
      <c r="M447" s="2"/>
      <c r="N447" s="2"/>
      <c r="O447"/>
      <c r="P447"/>
      <c r="Q447"/>
      <c r="R447"/>
      <c r="S447"/>
      <c r="T447"/>
      <c r="U447"/>
      <c r="V447"/>
      <c r="W447"/>
    </row>
    <row r="448" spans="1:23" ht="12.75">
      <c r="A448" s="391" t="s">
        <v>430</v>
      </c>
      <c r="B448" s="392"/>
      <c r="C448" s="392"/>
      <c r="D448" s="427" t="s">
        <v>431</v>
      </c>
      <c r="E448" s="395"/>
      <c r="F448" s="764"/>
      <c r="G448" s="396"/>
      <c r="H448" s="396"/>
      <c r="I448" s="396"/>
      <c r="J448" s="396"/>
      <c r="K448" s="397"/>
      <c r="L448" s="2"/>
      <c r="M448" s="2"/>
      <c r="N448" s="2"/>
      <c r="O448"/>
      <c r="P448"/>
      <c r="Q448"/>
      <c r="R448"/>
      <c r="S448"/>
      <c r="T448"/>
      <c r="U448"/>
      <c r="V448"/>
      <c r="W448"/>
    </row>
    <row r="449" spans="1:23" ht="12.75">
      <c r="A449" s="398"/>
      <c r="B449" s="392" t="s">
        <v>161</v>
      </c>
      <c r="C449" s="392">
        <v>710</v>
      </c>
      <c r="D449" s="392" t="s">
        <v>432</v>
      </c>
      <c r="E449" s="395">
        <v>8244</v>
      </c>
      <c r="F449" s="764">
        <v>6486</v>
      </c>
      <c r="G449" s="396"/>
      <c r="H449" s="396">
        <v>0</v>
      </c>
      <c r="I449" s="396">
        <v>15000</v>
      </c>
      <c r="J449" s="396">
        <v>5000</v>
      </c>
      <c r="K449" s="397">
        <v>0</v>
      </c>
      <c r="L449" s="2"/>
      <c r="M449" s="2"/>
      <c r="N449" s="2"/>
      <c r="O449"/>
      <c r="P449"/>
      <c r="Q449"/>
      <c r="R449"/>
      <c r="S449"/>
      <c r="T449"/>
      <c r="U449"/>
      <c r="V449"/>
      <c r="W449"/>
    </row>
    <row r="450" spans="1:23" ht="12.75">
      <c r="A450" s="433"/>
      <c r="B450" s="592"/>
      <c r="C450" s="405"/>
      <c r="D450" s="765" t="s">
        <v>17</v>
      </c>
      <c r="E450" s="395">
        <f aca="true" t="shared" si="93" ref="E450:K450">SUM(E449:E449)</f>
        <v>8244</v>
      </c>
      <c r="F450" s="764">
        <f>SUM(F449)</f>
        <v>6486</v>
      </c>
      <c r="G450" s="396">
        <f t="shared" si="93"/>
        <v>0</v>
      </c>
      <c r="H450" s="396">
        <f t="shared" si="93"/>
        <v>0</v>
      </c>
      <c r="I450" s="396">
        <f t="shared" si="93"/>
        <v>15000</v>
      </c>
      <c r="J450" s="396">
        <f t="shared" si="93"/>
        <v>5000</v>
      </c>
      <c r="K450" s="397">
        <f t="shared" si="93"/>
        <v>0</v>
      </c>
      <c r="L450" s="2"/>
      <c r="M450" s="2"/>
      <c r="N450" s="2"/>
      <c r="O450"/>
      <c r="P450"/>
      <c r="Q450"/>
      <c r="R450"/>
      <c r="S450"/>
      <c r="T450"/>
      <c r="U450"/>
      <c r="V450"/>
      <c r="W450"/>
    </row>
    <row r="451" spans="1:23" ht="12.75">
      <c r="A451" s="415" t="s">
        <v>167</v>
      </c>
      <c r="B451" s="416"/>
      <c r="C451" s="416"/>
      <c r="D451" s="416" t="s">
        <v>168</v>
      </c>
      <c r="E451" s="419">
        <f aca="true" t="shared" si="94" ref="E451:K451">E454+E457</f>
        <v>36964.87</v>
      </c>
      <c r="F451" s="766">
        <f>F454+F457</f>
        <v>13911.58</v>
      </c>
      <c r="G451" s="420">
        <f t="shared" si="94"/>
        <v>27000</v>
      </c>
      <c r="H451" s="420">
        <f t="shared" si="94"/>
        <v>171200</v>
      </c>
      <c r="I451" s="420">
        <f t="shared" si="94"/>
        <v>93000</v>
      </c>
      <c r="J451" s="420">
        <f t="shared" si="94"/>
        <v>12000</v>
      </c>
      <c r="K451" s="767">
        <f t="shared" si="94"/>
        <v>12000</v>
      </c>
      <c r="L451" s="2"/>
      <c r="M451" s="2"/>
      <c r="N451" s="2"/>
      <c r="O451"/>
      <c r="P451"/>
      <c r="Q451"/>
      <c r="R451"/>
      <c r="S451"/>
      <c r="T451"/>
      <c r="U451"/>
      <c r="V451"/>
      <c r="W451"/>
    </row>
    <row r="452" spans="1:23" ht="12.75">
      <c r="A452" s="398" t="s">
        <v>433</v>
      </c>
      <c r="B452" s="392"/>
      <c r="C452" s="392"/>
      <c r="D452" s="427" t="s">
        <v>434</v>
      </c>
      <c r="E452" s="401"/>
      <c r="F452" s="768"/>
      <c r="G452" s="402"/>
      <c r="H452" s="402"/>
      <c r="I452" s="402"/>
      <c r="J452" s="402"/>
      <c r="K452" s="403"/>
      <c r="L452" s="2"/>
      <c r="M452" s="2"/>
      <c r="N452" s="2"/>
      <c r="O452"/>
      <c r="P452"/>
      <c r="Q452"/>
      <c r="R452"/>
      <c r="S452"/>
      <c r="T452"/>
      <c r="U452"/>
      <c r="V452"/>
      <c r="W452"/>
    </row>
    <row r="453" spans="1:23" ht="12.75">
      <c r="A453" s="398"/>
      <c r="B453" s="392" t="s">
        <v>161</v>
      </c>
      <c r="C453" s="392">
        <v>710</v>
      </c>
      <c r="D453" s="392" t="s">
        <v>435</v>
      </c>
      <c r="E453" s="401">
        <v>2448</v>
      </c>
      <c r="F453" s="768">
        <v>0</v>
      </c>
      <c r="G453" s="402">
        <v>7000</v>
      </c>
      <c r="H453" s="402">
        <v>37000</v>
      </c>
      <c r="I453" s="402">
        <v>7000</v>
      </c>
      <c r="J453" s="402">
        <v>7000</v>
      </c>
      <c r="K453" s="403">
        <v>7000</v>
      </c>
      <c r="L453" s="2"/>
      <c r="M453" s="2"/>
      <c r="N453" s="2"/>
      <c r="O453"/>
      <c r="P453"/>
      <c r="Q453"/>
      <c r="R453"/>
      <c r="S453"/>
      <c r="T453"/>
      <c r="U453"/>
      <c r="V453"/>
      <c r="W453"/>
    </row>
    <row r="454" spans="1:23" ht="12.75">
      <c r="A454" s="433"/>
      <c r="B454" s="592"/>
      <c r="C454" s="405"/>
      <c r="D454" s="765" t="s">
        <v>17</v>
      </c>
      <c r="E454" s="401">
        <f aca="true" t="shared" si="95" ref="E454:K454">SUM(E453)</f>
        <v>2448</v>
      </c>
      <c r="F454" s="768">
        <f>SUM(F453)</f>
        <v>0</v>
      </c>
      <c r="G454" s="402">
        <f t="shared" si="95"/>
        <v>7000</v>
      </c>
      <c r="H454" s="402">
        <f t="shared" si="95"/>
        <v>37000</v>
      </c>
      <c r="I454" s="402">
        <f t="shared" si="95"/>
        <v>7000</v>
      </c>
      <c r="J454" s="402">
        <f t="shared" si="95"/>
        <v>7000</v>
      </c>
      <c r="K454" s="403">
        <f t="shared" si="95"/>
        <v>7000</v>
      </c>
      <c r="L454" s="2"/>
      <c r="M454" s="2"/>
      <c r="N454" s="2"/>
      <c r="O454"/>
      <c r="P454"/>
      <c r="Q454"/>
      <c r="R454"/>
      <c r="S454"/>
      <c r="T454"/>
      <c r="U454"/>
      <c r="V454"/>
      <c r="W454"/>
    </row>
    <row r="455" spans="1:23" ht="12.75">
      <c r="A455" s="391" t="s">
        <v>180</v>
      </c>
      <c r="B455" s="392"/>
      <c r="C455" s="392"/>
      <c r="D455" s="427" t="s">
        <v>181</v>
      </c>
      <c r="E455" s="408"/>
      <c r="F455" s="769"/>
      <c r="G455" s="409"/>
      <c r="H455" s="409"/>
      <c r="I455" s="409"/>
      <c r="J455" s="409"/>
      <c r="K455" s="410"/>
      <c r="L455" s="2"/>
      <c r="M455" s="2"/>
      <c r="N455" s="2"/>
      <c r="O455"/>
      <c r="P455"/>
      <c r="Q455"/>
      <c r="R455"/>
      <c r="S455"/>
      <c r="T455"/>
      <c r="U455"/>
      <c r="V455"/>
      <c r="W455"/>
    </row>
    <row r="456" spans="1:23" ht="12.75">
      <c r="A456" s="398"/>
      <c r="B456" s="414" t="s">
        <v>161</v>
      </c>
      <c r="C456" s="414">
        <v>710</v>
      </c>
      <c r="D456" s="414" t="s">
        <v>436</v>
      </c>
      <c r="E456" s="401">
        <v>34516.87</v>
      </c>
      <c r="F456" s="768">
        <v>13911.58</v>
      </c>
      <c r="G456" s="402">
        <v>20000</v>
      </c>
      <c r="H456" s="402">
        <v>134200</v>
      </c>
      <c r="I456" s="402">
        <v>86000</v>
      </c>
      <c r="J456" s="402">
        <v>5000</v>
      </c>
      <c r="K456" s="403">
        <v>5000</v>
      </c>
      <c r="L456" s="2"/>
      <c r="M456" s="2"/>
      <c r="N456" s="2"/>
      <c r="O456"/>
      <c r="P456"/>
      <c r="Q456"/>
      <c r="R456"/>
      <c r="S456"/>
      <c r="T456"/>
      <c r="U456"/>
      <c r="V456"/>
      <c r="W456"/>
    </row>
    <row r="457" spans="1:23" ht="12.75">
      <c r="A457" s="433"/>
      <c r="B457" s="592"/>
      <c r="C457" s="405"/>
      <c r="D457" s="765" t="s">
        <v>17</v>
      </c>
      <c r="E457" s="401">
        <f aca="true" t="shared" si="96" ref="E457:K457">SUM(E456:E456)</f>
        <v>34516.87</v>
      </c>
      <c r="F457" s="768">
        <f>SUM(F456:F456)</f>
        <v>13911.58</v>
      </c>
      <c r="G457" s="402">
        <f t="shared" si="96"/>
        <v>20000</v>
      </c>
      <c r="H457" s="402">
        <f t="shared" si="96"/>
        <v>134200</v>
      </c>
      <c r="I457" s="402">
        <f t="shared" si="96"/>
        <v>86000</v>
      </c>
      <c r="J457" s="402">
        <f t="shared" si="96"/>
        <v>5000</v>
      </c>
      <c r="K457" s="403">
        <f t="shared" si="96"/>
        <v>5000</v>
      </c>
      <c r="L457" s="2"/>
      <c r="M457" s="2"/>
      <c r="N457" s="2"/>
      <c r="O457"/>
      <c r="P457"/>
      <c r="Q457"/>
      <c r="R457"/>
      <c r="S457"/>
      <c r="T457"/>
      <c r="U457"/>
      <c r="V457"/>
      <c r="W457"/>
    </row>
    <row r="458" spans="1:23" ht="12.75">
      <c r="A458" s="415" t="s">
        <v>215</v>
      </c>
      <c r="B458" s="416"/>
      <c r="C458" s="416"/>
      <c r="D458" s="416" t="s">
        <v>216</v>
      </c>
      <c r="E458" s="436">
        <f>E461+E464+E467</f>
        <v>95930.98000000001</v>
      </c>
      <c r="F458" s="770">
        <f>F464+F467</f>
        <v>21640.629999999997</v>
      </c>
      <c r="G458" s="437">
        <f>G464</f>
        <v>1200</v>
      </c>
      <c r="H458" s="437">
        <f>H464+H467</f>
        <v>9700</v>
      </c>
      <c r="I458" s="438">
        <f>I464</f>
        <v>0</v>
      </c>
      <c r="J458" s="438"/>
      <c r="K458" s="439"/>
      <c r="L458" s="2"/>
      <c r="M458" s="2"/>
      <c r="N458" s="2"/>
      <c r="O458"/>
      <c r="P458"/>
      <c r="Q458"/>
      <c r="R458"/>
      <c r="S458"/>
      <c r="T458"/>
      <c r="U458"/>
      <c r="V458"/>
      <c r="W458"/>
    </row>
    <row r="459" spans="1:23" ht="12.75">
      <c r="A459" s="391" t="s">
        <v>217</v>
      </c>
      <c r="B459" s="392"/>
      <c r="C459" s="392"/>
      <c r="D459" s="615" t="s">
        <v>218</v>
      </c>
      <c r="E459" s="395"/>
      <c r="F459" s="764"/>
      <c r="G459" s="396"/>
      <c r="H459" s="396"/>
      <c r="I459" s="396"/>
      <c r="J459" s="396"/>
      <c r="K459" s="397"/>
      <c r="L459" s="2"/>
      <c r="M459" s="2"/>
      <c r="N459" s="2"/>
      <c r="O459"/>
      <c r="P459"/>
      <c r="Q459"/>
      <c r="R459"/>
      <c r="S459"/>
      <c r="T459"/>
      <c r="U459"/>
      <c r="V459"/>
      <c r="W459"/>
    </row>
    <row r="460" spans="1:23" ht="12.75">
      <c r="A460" s="398"/>
      <c r="B460" s="392" t="s">
        <v>219</v>
      </c>
      <c r="C460" s="392">
        <v>710</v>
      </c>
      <c r="D460" s="392" t="s">
        <v>437</v>
      </c>
      <c r="E460" s="395">
        <v>15826.8</v>
      </c>
      <c r="F460" s="764"/>
      <c r="G460" s="409"/>
      <c r="H460" s="409"/>
      <c r="I460" s="396"/>
      <c r="J460" s="396"/>
      <c r="K460" s="397"/>
      <c r="L460" s="2"/>
      <c r="M460" s="2"/>
      <c r="N460" s="2"/>
      <c r="O460"/>
      <c r="P460"/>
      <c r="Q460"/>
      <c r="R460"/>
      <c r="S460"/>
      <c r="T460"/>
      <c r="U460"/>
      <c r="V460"/>
      <c r="W460"/>
    </row>
    <row r="461" spans="1:23" ht="12.75">
      <c r="A461" s="433"/>
      <c r="B461" s="592"/>
      <c r="C461" s="405"/>
      <c r="D461" s="765" t="s">
        <v>17</v>
      </c>
      <c r="E461" s="395">
        <f>SUM(E460)</f>
        <v>15826.8</v>
      </c>
      <c r="F461" s="764"/>
      <c r="G461" s="396"/>
      <c r="H461" s="396"/>
      <c r="I461" s="396"/>
      <c r="J461" s="396"/>
      <c r="K461" s="397"/>
      <c r="L461" s="2"/>
      <c r="M461" s="2"/>
      <c r="N461" s="2"/>
      <c r="O461"/>
      <c r="P461"/>
      <c r="Q461"/>
      <c r="R461"/>
      <c r="S461"/>
      <c r="T461"/>
      <c r="U461"/>
      <c r="V461"/>
      <c r="W461"/>
    </row>
    <row r="462" spans="1:23" ht="12.75">
      <c r="A462" s="391" t="s">
        <v>221</v>
      </c>
      <c r="B462" s="392"/>
      <c r="C462" s="392"/>
      <c r="D462" s="615" t="s">
        <v>222</v>
      </c>
      <c r="E462" s="395"/>
      <c r="F462" s="764"/>
      <c r="G462" s="396"/>
      <c r="H462" s="396"/>
      <c r="I462" s="396"/>
      <c r="J462" s="396"/>
      <c r="K462" s="397"/>
      <c r="L462" s="2"/>
      <c r="M462" s="2"/>
      <c r="N462" s="2"/>
      <c r="O462"/>
      <c r="P462"/>
      <c r="Q462"/>
      <c r="R462"/>
      <c r="S462"/>
      <c r="T462"/>
      <c r="U462"/>
      <c r="V462"/>
      <c r="W462"/>
    </row>
    <row r="463" spans="1:23" ht="12.75">
      <c r="A463" s="398"/>
      <c r="B463" s="392" t="s">
        <v>223</v>
      </c>
      <c r="C463" s="392">
        <v>710</v>
      </c>
      <c r="D463" s="392" t="s">
        <v>438</v>
      </c>
      <c r="E463" s="395">
        <v>73205</v>
      </c>
      <c r="F463" s="764">
        <v>14496.73</v>
      </c>
      <c r="G463" s="396">
        <v>1200</v>
      </c>
      <c r="H463" s="396">
        <v>9700</v>
      </c>
      <c r="I463" s="396"/>
      <c r="J463" s="396"/>
      <c r="K463" s="397"/>
      <c r="L463" s="2"/>
      <c r="M463" s="2"/>
      <c r="N463" s="2"/>
      <c r="O463"/>
      <c r="P463"/>
      <c r="Q463"/>
      <c r="R463"/>
      <c r="S463"/>
      <c r="T463"/>
      <c r="U463"/>
      <c r="V463"/>
      <c r="W463"/>
    </row>
    <row r="464" spans="1:23" ht="12.75">
      <c r="A464" s="433"/>
      <c r="B464" s="592"/>
      <c r="C464" s="405"/>
      <c r="D464" s="765" t="s">
        <v>17</v>
      </c>
      <c r="E464" s="395">
        <f>SUM(E463)</f>
        <v>73205</v>
      </c>
      <c r="F464" s="764">
        <f>SUM(F463)</f>
        <v>14496.73</v>
      </c>
      <c r="G464" s="396">
        <f>SUM(G463)</f>
        <v>1200</v>
      </c>
      <c r="H464" s="396">
        <f>SUM(H463)</f>
        <v>9700</v>
      </c>
      <c r="I464" s="396">
        <f>SUM(I463)</f>
        <v>0</v>
      </c>
      <c r="J464" s="396"/>
      <c r="K464" s="397"/>
      <c r="L464" s="2"/>
      <c r="M464" s="2"/>
      <c r="N464" s="2"/>
      <c r="O464"/>
      <c r="P464"/>
      <c r="Q464"/>
      <c r="R464"/>
      <c r="S464"/>
      <c r="T464"/>
      <c r="U464"/>
      <c r="V464"/>
      <c r="W464"/>
    </row>
    <row r="465" spans="1:23" ht="12.75">
      <c r="A465" s="460" t="s">
        <v>439</v>
      </c>
      <c r="B465" s="702"/>
      <c r="C465" s="428"/>
      <c r="D465" s="615" t="s">
        <v>440</v>
      </c>
      <c r="E465" s="395"/>
      <c r="F465" s="764"/>
      <c r="G465" s="409"/>
      <c r="H465" s="409"/>
      <c r="I465" s="396"/>
      <c r="J465" s="396"/>
      <c r="K465" s="397"/>
      <c r="L465" s="2"/>
      <c r="M465" s="2"/>
      <c r="N465" s="2"/>
      <c r="O465"/>
      <c r="P465"/>
      <c r="Q465"/>
      <c r="R465"/>
      <c r="S465"/>
      <c r="T465"/>
      <c r="U465"/>
      <c r="V465"/>
      <c r="W465"/>
    </row>
    <row r="466" spans="1:23" ht="12.75">
      <c r="A466" s="456"/>
      <c r="B466" s="392" t="s">
        <v>219</v>
      </c>
      <c r="C466" s="428">
        <v>710</v>
      </c>
      <c r="D466" s="428" t="s">
        <v>441</v>
      </c>
      <c r="E466" s="395">
        <v>6899.18</v>
      </c>
      <c r="F466" s="764">
        <v>7143.9</v>
      </c>
      <c r="G466" s="409"/>
      <c r="H466" s="409"/>
      <c r="I466" s="396"/>
      <c r="J466" s="396"/>
      <c r="K466" s="397"/>
      <c r="L466" s="2"/>
      <c r="M466" s="2"/>
      <c r="N466" s="2"/>
      <c r="O466"/>
      <c r="P466"/>
      <c r="Q466"/>
      <c r="R466"/>
      <c r="S466"/>
      <c r="T466"/>
      <c r="U466"/>
      <c r="V466"/>
      <c r="W466"/>
    </row>
    <row r="467" spans="1:23" ht="12.75">
      <c r="A467" s="433"/>
      <c r="B467" s="592"/>
      <c r="C467" s="405"/>
      <c r="D467" s="765" t="s">
        <v>17</v>
      </c>
      <c r="E467" s="395">
        <f>SUM(E466)</f>
        <v>6899.18</v>
      </c>
      <c r="F467" s="764">
        <f>SUM(F466)</f>
        <v>7143.9</v>
      </c>
      <c r="G467" s="409"/>
      <c r="H467" s="409">
        <f>SUM(H466)</f>
        <v>0</v>
      </c>
      <c r="I467" s="396">
        <v>0</v>
      </c>
      <c r="J467" s="396">
        <v>0</v>
      </c>
      <c r="K467" s="397">
        <v>0</v>
      </c>
      <c r="L467" s="2"/>
      <c r="M467" s="2"/>
      <c r="N467" s="2"/>
      <c r="O467"/>
      <c r="P467"/>
      <c r="Q467"/>
      <c r="R467"/>
      <c r="S467"/>
      <c r="T467"/>
      <c r="U467"/>
      <c r="V467"/>
      <c r="W467"/>
    </row>
    <row r="468" spans="1:23" ht="12.75">
      <c r="A468" s="415" t="s">
        <v>236</v>
      </c>
      <c r="B468" s="416"/>
      <c r="C468" s="416"/>
      <c r="D468" s="416" t="s">
        <v>237</v>
      </c>
      <c r="E468" s="436">
        <f aca="true" t="shared" si="97" ref="E468:K468">E471</f>
        <v>77806.26</v>
      </c>
      <c r="F468" s="770">
        <f>F471</f>
        <v>0</v>
      </c>
      <c r="G468" s="437">
        <f t="shared" si="97"/>
        <v>0</v>
      </c>
      <c r="H468" s="437">
        <f t="shared" si="97"/>
        <v>0</v>
      </c>
      <c r="I468" s="438">
        <f t="shared" si="97"/>
        <v>0</v>
      </c>
      <c r="J468" s="438">
        <f t="shared" si="97"/>
        <v>0</v>
      </c>
      <c r="K468" s="439">
        <f t="shared" si="97"/>
        <v>0</v>
      </c>
      <c r="L468" s="2"/>
      <c r="M468" s="2"/>
      <c r="N468" s="2"/>
      <c r="O468"/>
      <c r="P468"/>
      <c r="Q468"/>
      <c r="R468"/>
      <c r="S468"/>
      <c r="T468"/>
      <c r="U468"/>
      <c r="V468"/>
      <c r="W468"/>
    </row>
    <row r="469" spans="1:23" ht="12.75">
      <c r="A469" s="442" t="s">
        <v>238</v>
      </c>
      <c r="B469" s="443"/>
      <c r="C469" s="443"/>
      <c r="D469" s="443" t="s">
        <v>239</v>
      </c>
      <c r="E469" s="445"/>
      <c r="F469" s="771"/>
      <c r="G469" s="446"/>
      <c r="H469" s="446"/>
      <c r="I469" s="446"/>
      <c r="J469" s="446"/>
      <c r="K469" s="447"/>
      <c r="L469" s="2"/>
      <c r="M469" s="2"/>
      <c r="N469" s="2"/>
      <c r="O469"/>
      <c r="P469"/>
      <c r="Q469"/>
      <c r="R469"/>
      <c r="S469"/>
      <c r="T469"/>
      <c r="U469"/>
      <c r="V469"/>
      <c r="W469"/>
    </row>
    <row r="470" spans="1:23" ht="12.75">
      <c r="A470" s="398"/>
      <c r="B470" s="392" t="s">
        <v>240</v>
      </c>
      <c r="C470" s="392">
        <v>710</v>
      </c>
      <c r="D470" s="392" t="s">
        <v>442</v>
      </c>
      <c r="E470" s="395">
        <v>77806.26</v>
      </c>
      <c r="F470" s="764"/>
      <c r="G470" s="409"/>
      <c r="H470" s="409"/>
      <c r="I470" s="396"/>
      <c r="J470" s="396"/>
      <c r="K470" s="397"/>
      <c r="L470" s="2"/>
      <c r="M470" s="2"/>
      <c r="N470" s="2"/>
      <c r="O470"/>
      <c r="P470"/>
      <c r="Q470"/>
      <c r="R470"/>
      <c r="S470"/>
      <c r="T470"/>
      <c r="U470"/>
      <c r="V470"/>
      <c r="W470"/>
    </row>
    <row r="471" spans="1:23" ht="12.75">
      <c r="A471" s="433"/>
      <c r="B471" s="592"/>
      <c r="C471" s="405"/>
      <c r="D471" s="765" t="s">
        <v>17</v>
      </c>
      <c r="E471" s="395">
        <f>SUM(E470:E470)</f>
        <v>77806.26</v>
      </c>
      <c r="F471" s="764">
        <f>SUM(F470:F470)</f>
        <v>0</v>
      </c>
      <c r="G471" s="396"/>
      <c r="H471" s="396"/>
      <c r="I471" s="396"/>
      <c r="J471" s="396"/>
      <c r="K471" s="397"/>
      <c r="L471" s="2"/>
      <c r="M471" s="2"/>
      <c r="N471" s="2"/>
      <c r="O471"/>
      <c r="P471"/>
      <c r="Q471"/>
      <c r="R471"/>
      <c r="S471"/>
      <c r="T471"/>
      <c r="U471"/>
      <c r="V471"/>
      <c r="W471"/>
    </row>
    <row r="472" spans="1:23" ht="12.75">
      <c r="A472" s="415" t="s">
        <v>246</v>
      </c>
      <c r="B472" s="416"/>
      <c r="C472" s="416"/>
      <c r="D472" s="416" t="s">
        <v>247</v>
      </c>
      <c r="E472" s="453">
        <f>E475</f>
        <v>196021.06</v>
      </c>
      <c r="F472" s="772"/>
      <c r="G472" s="454">
        <f>G478</f>
        <v>193570</v>
      </c>
      <c r="H472" s="454">
        <f>H475+H477</f>
        <v>215835</v>
      </c>
      <c r="I472" s="465">
        <f>I478</f>
        <v>174050</v>
      </c>
      <c r="J472" s="465"/>
      <c r="K472" s="466"/>
      <c r="L472" s="2"/>
      <c r="M472" s="2"/>
      <c r="N472" s="2"/>
      <c r="O472"/>
      <c r="P472"/>
      <c r="Q472"/>
      <c r="R472"/>
      <c r="S472"/>
      <c r="T472"/>
      <c r="U472"/>
      <c r="V472"/>
      <c r="W472"/>
    </row>
    <row r="473" spans="1:23" ht="12.75">
      <c r="A473" s="398" t="s">
        <v>443</v>
      </c>
      <c r="B473" s="440"/>
      <c r="C473" s="392"/>
      <c r="D473" s="427" t="s">
        <v>444</v>
      </c>
      <c r="E473" s="395"/>
      <c r="F473" s="769"/>
      <c r="G473" s="409"/>
      <c r="H473" s="409"/>
      <c r="I473" s="409"/>
      <c r="J473" s="409"/>
      <c r="K473" s="410"/>
      <c r="L473" s="2"/>
      <c r="M473" s="2"/>
      <c r="N473" s="2"/>
      <c r="O473"/>
      <c r="P473"/>
      <c r="Q473"/>
      <c r="R473"/>
      <c r="S473"/>
      <c r="T473"/>
      <c r="U473"/>
      <c r="V473"/>
      <c r="W473"/>
    </row>
    <row r="474" spans="1:23" ht="12.75">
      <c r="A474" s="398"/>
      <c r="B474" s="392" t="s">
        <v>445</v>
      </c>
      <c r="C474" s="392">
        <v>710</v>
      </c>
      <c r="D474" s="392" t="s">
        <v>446</v>
      </c>
      <c r="E474" s="395">
        <v>196021.06</v>
      </c>
      <c r="F474" s="764"/>
      <c r="G474" s="409"/>
      <c r="H474" s="409">
        <v>16100</v>
      </c>
      <c r="I474" s="409"/>
      <c r="J474" s="409"/>
      <c r="K474" s="410"/>
      <c r="L474" s="2"/>
      <c r="M474" s="2"/>
      <c r="N474" s="2"/>
      <c r="O474"/>
      <c r="P474"/>
      <c r="Q474"/>
      <c r="R474"/>
      <c r="S474"/>
      <c r="T474"/>
      <c r="U474"/>
      <c r="V474"/>
      <c r="W474"/>
    </row>
    <row r="475" spans="1:23" ht="12.75">
      <c r="A475" s="398"/>
      <c r="B475" s="440"/>
      <c r="C475" s="392"/>
      <c r="D475" s="392" t="s">
        <v>17</v>
      </c>
      <c r="E475" s="395">
        <f>SUM(E474:E474)</f>
        <v>196021.06</v>
      </c>
      <c r="F475" s="764"/>
      <c r="G475" s="409"/>
      <c r="H475" s="409">
        <f>SUM(H474)</f>
        <v>16100</v>
      </c>
      <c r="I475" s="409"/>
      <c r="J475" s="409"/>
      <c r="K475" s="410"/>
      <c r="L475" s="2"/>
      <c r="M475" s="2"/>
      <c r="N475" s="2"/>
      <c r="O475"/>
      <c r="P475"/>
      <c r="Q475"/>
      <c r="R475"/>
      <c r="S475"/>
      <c r="T475"/>
      <c r="U475"/>
      <c r="V475"/>
      <c r="W475"/>
    </row>
    <row r="476" spans="1:23" ht="12.75">
      <c r="A476" s="398" t="s">
        <v>447</v>
      </c>
      <c r="B476" s="440"/>
      <c r="C476" s="392"/>
      <c r="D476" s="427" t="s">
        <v>448</v>
      </c>
      <c r="E476" s="395"/>
      <c r="F476" s="769"/>
      <c r="G476" s="409"/>
      <c r="H476" s="409"/>
      <c r="I476" s="396"/>
      <c r="J476" s="396"/>
      <c r="K476" s="397"/>
      <c r="L476" s="2"/>
      <c r="M476" s="2"/>
      <c r="N476" s="2"/>
      <c r="O476"/>
      <c r="P476"/>
      <c r="Q476"/>
      <c r="R476"/>
      <c r="S476"/>
      <c r="T476"/>
      <c r="U476"/>
      <c r="V476"/>
      <c r="W476"/>
    </row>
    <row r="477" spans="1:23" ht="12.75">
      <c r="A477" s="398"/>
      <c r="B477" s="440" t="s">
        <v>260</v>
      </c>
      <c r="C477" s="392">
        <v>710</v>
      </c>
      <c r="D477" s="428" t="s">
        <v>449</v>
      </c>
      <c r="E477" s="395"/>
      <c r="F477" s="764"/>
      <c r="G477" s="396">
        <v>193570</v>
      </c>
      <c r="H477" s="396">
        <v>199735</v>
      </c>
      <c r="I477" s="396">
        <v>174050</v>
      </c>
      <c r="J477" s="396"/>
      <c r="K477" s="397"/>
      <c r="L477" s="2"/>
      <c r="M477" s="2"/>
      <c r="N477" s="2"/>
      <c r="O477"/>
      <c r="P477"/>
      <c r="Q477"/>
      <c r="R477"/>
      <c r="S477"/>
      <c r="T477"/>
      <c r="U477"/>
      <c r="V477"/>
      <c r="W477"/>
    </row>
    <row r="478" spans="1:23" ht="12.75">
      <c r="A478" s="433"/>
      <c r="B478" s="592"/>
      <c r="C478" s="405"/>
      <c r="D478" s="765" t="s">
        <v>17</v>
      </c>
      <c r="E478" s="395"/>
      <c r="F478" s="764"/>
      <c r="G478" s="396">
        <f>SUM(G477)</f>
        <v>193570</v>
      </c>
      <c r="H478" s="396">
        <f>SUM(H477)</f>
        <v>199735</v>
      </c>
      <c r="I478" s="396">
        <f>SUM(I477)</f>
        <v>174050</v>
      </c>
      <c r="J478" s="396">
        <f>SUM(J477)</f>
        <v>0</v>
      </c>
      <c r="K478" s="397">
        <f>SUM(K477)</f>
        <v>0</v>
      </c>
      <c r="L478" s="2"/>
      <c r="M478" s="2"/>
      <c r="N478" s="2"/>
      <c r="O478"/>
      <c r="P478"/>
      <c r="Q478"/>
      <c r="R478"/>
      <c r="S478"/>
      <c r="T478"/>
      <c r="U478"/>
      <c r="V478"/>
      <c r="W478"/>
    </row>
    <row r="479" spans="1:23" ht="12.75">
      <c r="A479" s="415" t="s">
        <v>262</v>
      </c>
      <c r="B479" s="416"/>
      <c r="C479" s="416"/>
      <c r="D479" s="416" t="s">
        <v>263</v>
      </c>
      <c r="E479" s="436">
        <f>E482</f>
        <v>40289.24</v>
      </c>
      <c r="F479" s="770"/>
      <c r="G479" s="437"/>
      <c r="H479" s="437"/>
      <c r="I479" s="438"/>
      <c r="J479" s="438"/>
      <c r="K479" s="439"/>
      <c r="L479" s="2"/>
      <c r="M479" s="2"/>
      <c r="N479" s="2"/>
      <c r="O479"/>
      <c r="P479"/>
      <c r="Q479"/>
      <c r="R479"/>
      <c r="S479"/>
      <c r="T479"/>
      <c r="U479"/>
      <c r="V479"/>
      <c r="W479"/>
    </row>
    <row r="480" spans="1:23" ht="12.75">
      <c r="A480" s="391" t="s">
        <v>450</v>
      </c>
      <c r="B480" s="427"/>
      <c r="C480" s="427"/>
      <c r="D480" s="427" t="s">
        <v>451</v>
      </c>
      <c r="E480" s="395"/>
      <c r="F480" s="764"/>
      <c r="G480" s="396"/>
      <c r="H480" s="396"/>
      <c r="I480" s="396"/>
      <c r="J480" s="396"/>
      <c r="K480" s="397"/>
      <c r="L480" s="2"/>
      <c r="M480" s="2"/>
      <c r="N480" s="2"/>
      <c r="O480"/>
      <c r="P480"/>
      <c r="Q480"/>
      <c r="R480"/>
      <c r="S480"/>
      <c r="T480"/>
      <c r="U480"/>
      <c r="V480"/>
      <c r="W480"/>
    </row>
    <row r="481" spans="1:23" ht="12.75">
      <c r="A481" s="398"/>
      <c r="B481" s="392" t="s">
        <v>266</v>
      </c>
      <c r="C481" s="428">
        <v>710</v>
      </c>
      <c r="D481" s="392" t="s">
        <v>452</v>
      </c>
      <c r="E481" s="395">
        <v>40289.24</v>
      </c>
      <c r="F481" s="764"/>
      <c r="G481" s="409"/>
      <c r="H481" s="409"/>
      <c r="I481" s="396"/>
      <c r="J481" s="396"/>
      <c r="K481" s="397"/>
      <c r="L481" s="2"/>
      <c r="M481" s="2"/>
      <c r="N481" s="2"/>
      <c r="O481"/>
      <c r="P481"/>
      <c r="Q481"/>
      <c r="R481"/>
      <c r="S481"/>
      <c r="T481"/>
      <c r="U481"/>
      <c r="V481"/>
      <c r="W481"/>
    </row>
    <row r="482" spans="1:23" ht="12.75">
      <c r="A482" s="433"/>
      <c r="B482" s="592"/>
      <c r="C482" s="405"/>
      <c r="D482" s="765" t="s">
        <v>17</v>
      </c>
      <c r="E482" s="395">
        <f>SUM(E481:E481)</f>
        <v>40289.24</v>
      </c>
      <c r="F482" s="764"/>
      <c r="G482" s="409"/>
      <c r="H482" s="409"/>
      <c r="I482" s="396"/>
      <c r="J482" s="396"/>
      <c r="K482" s="397"/>
      <c r="L482" s="2"/>
      <c r="M482" s="2"/>
      <c r="N482" s="2"/>
      <c r="O482"/>
      <c r="P482"/>
      <c r="Q482"/>
      <c r="R482"/>
      <c r="S482"/>
      <c r="T482"/>
      <c r="U482"/>
      <c r="V482"/>
      <c r="W482"/>
    </row>
    <row r="483" spans="1:23" ht="12.75">
      <c r="A483" s="415" t="s">
        <v>269</v>
      </c>
      <c r="B483" s="416"/>
      <c r="C483" s="416"/>
      <c r="D483" s="416" t="s">
        <v>270</v>
      </c>
      <c r="E483" s="436">
        <f>E486</f>
        <v>1400</v>
      </c>
      <c r="F483" s="770"/>
      <c r="G483" s="437"/>
      <c r="H483" s="437"/>
      <c r="I483" s="438"/>
      <c r="J483" s="438"/>
      <c r="K483" s="439"/>
      <c r="L483" s="2"/>
      <c r="M483" s="2"/>
      <c r="N483" s="2"/>
      <c r="O483"/>
      <c r="P483"/>
      <c r="Q483"/>
      <c r="R483"/>
      <c r="S483"/>
      <c r="T483"/>
      <c r="U483"/>
      <c r="V483"/>
      <c r="W483"/>
    </row>
    <row r="484" spans="1:23" ht="12.75">
      <c r="A484" s="391" t="s">
        <v>275</v>
      </c>
      <c r="B484" s="392"/>
      <c r="C484" s="392"/>
      <c r="D484" s="615" t="s">
        <v>276</v>
      </c>
      <c r="E484" s="395"/>
      <c r="F484" s="764"/>
      <c r="G484" s="396"/>
      <c r="H484" s="396"/>
      <c r="I484" s="396"/>
      <c r="J484" s="396"/>
      <c r="K484" s="397"/>
      <c r="L484" s="2"/>
      <c r="M484" s="2"/>
      <c r="N484" s="2"/>
      <c r="O484"/>
      <c r="P484"/>
      <c r="Q484"/>
      <c r="R484"/>
      <c r="S484"/>
      <c r="T484"/>
      <c r="U484"/>
      <c r="V484"/>
      <c r="W484"/>
    </row>
    <row r="485" spans="1:23" ht="12.75">
      <c r="A485" s="391"/>
      <c r="B485" s="392" t="s">
        <v>273</v>
      </c>
      <c r="C485" s="392">
        <v>710</v>
      </c>
      <c r="D485" s="428" t="s">
        <v>453</v>
      </c>
      <c r="E485" s="395">
        <v>1400</v>
      </c>
      <c r="F485" s="764"/>
      <c r="G485" s="396"/>
      <c r="H485" s="396"/>
      <c r="I485" s="396"/>
      <c r="J485" s="396"/>
      <c r="K485" s="397"/>
      <c r="L485" s="2"/>
      <c r="M485" s="2"/>
      <c r="N485" s="2"/>
      <c r="O485"/>
      <c r="P485"/>
      <c r="Q485"/>
      <c r="R485"/>
      <c r="S485"/>
      <c r="T485"/>
      <c r="U485"/>
      <c r="V485"/>
      <c r="W485"/>
    </row>
    <row r="486" spans="1:23" ht="12.75">
      <c r="A486" s="433"/>
      <c r="B486" s="592"/>
      <c r="C486" s="405"/>
      <c r="D486" s="765" t="s">
        <v>17</v>
      </c>
      <c r="E486" s="395">
        <f>SUM(E485)</f>
        <v>1400</v>
      </c>
      <c r="F486" s="764"/>
      <c r="G486" s="396"/>
      <c r="H486" s="396"/>
      <c r="I486" s="396"/>
      <c r="J486" s="396"/>
      <c r="K486" s="397"/>
      <c r="L486" s="2"/>
      <c r="M486" s="2"/>
      <c r="N486" s="2"/>
      <c r="O486"/>
      <c r="P486"/>
      <c r="Q486"/>
      <c r="R486"/>
      <c r="S486"/>
      <c r="T486"/>
      <c r="U486"/>
      <c r="V486"/>
      <c r="W486"/>
    </row>
    <row r="487" spans="1:23" ht="12.75">
      <c r="A487" s="415" t="s">
        <v>288</v>
      </c>
      <c r="B487" s="416"/>
      <c r="C487" s="416"/>
      <c r="D487" s="416" t="s">
        <v>289</v>
      </c>
      <c r="E487" s="436">
        <f>E495+E503+E506</f>
        <v>174060.78</v>
      </c>
      <c r="F487" s="770">
        <f>F495+F503+F509</f>
        <v>88621.92</v>
      </c>
      <c r="G487" s="437">
        <f>G495+G503+G506+G509</f>
        <v>16715</v>
      </c>
      <c r="H487" s="437">
        <f>H495+H503+H506+H509+H490</f>
        <v>109075</v>
      </c>
      <c r="I487" s="437">
        <f>I495+I503+I506+I509</f>
        <v>62058</v>
      </c>
      <c r="J487" s="437">
        <f>J495+J503+J506+J509</f>
        <v>26900</v>
      </c>
      <c r="K487" s="773">
        <f>K495+K503+K506+K509+K490</f>
        <v>67000</v>
      </c>
      <c r="L487" s="2"/>
      <c r="M487" s="2"/>
      <c r="N487" s="2"/>
      <c r="O487"/>
      <c r="P487"/>
      <c r="Q487"/>
      <c r="R487"/>
      <c r="S487"/>
      <c r="T487"/>
      <c r="U487"/>
      <c r="V487"/>
      <c r="W487"/>
    </row>
    <row r="488" spans="1:14" s="1" customFormat="1" ht="12.75">
      <c r="A488" s="391" t="s">
        <v>290</v>
      </c>
      <c r="B488" s="414"/>
      <c r="C488" s="414"/>
      <c r="D488" s="430" t="s">
        <v>291</v>
      </c>
      <c r="E488" s="445"/>
      <c r="F488" s="771"/>
      <c r="G488" s="446"/>
      <c r="H488" s="446"/>
      <c r="I488" s="446"/>
      <c r="J488" s="446"/>
      <c r="K488" s="447"/>
      <c r="L488" s="2"/>
      <c r="M488" s="2"/>
      <c r="N488" s="2"/>
    </row>
    <row r="489" spans="1:14" s="1" customFormat="1" ht="12.75">
      <c r="A489" s="460"/>
      <c r="B489" s="428" t="s">
        <v>161</v>
      </c>
      <c r="C489" s="108">
        <v>710</v>
      </c>
      <c r="D489" s="108" t="s">
        <v>454</v>
      </c>
      <c r="E489" s="445"/>
      <c r="F489" s="771"/>
      <c r="G489" s="446"/>
      <c r="H489" s="115">
        <v>27300</v>
      </c>
      <c r="I489" s="115"/>
      <c r="J489" s="115"/>
      <c r="K489" s="128">
        <v>25000</v>
      </c>
      <c r="L489" s="2"/>
      <c r="M489" s="2"/>
      <c r="N489" s="2"/>
    </row>
    <row r="490" spans="1:14" s="1" customFormat="1" ht="12.75">
      <c r="A490" s="460"/>
      <c r="B490" s="615"/>
      <c r="C490" s="615"/>
      <c r="D490" s="765" t="s">
        <v>17</v>
      </c>
      <c r="E490" s="445"/>
      <c r="F490" s="771"/>
      <c r="G490" s="446"/>
      <c r="H490" s="115">
        <f>SUM(H489)</f>
        <v>27300</v>
      </c>
      <c r="I490" s="115"/>
      <c r="J490" s="115"/>
      <c r="K490" s="128">
        <f>SUM(K489)</f>
        <v>25000</v>
      </c>
      <c r="L490" s="2"/>
      <c r="M490" s="2"/>
      <c r="N490" s="2"/>
    </row>
    <row r="491" spans="1:23" ht="12.75">
      <c r="A491" s="391" t="s">
        <v>299</v>
      </c>
      <c r="B491" s="392"/>
      <c r="C491" s="392"/>
      <c r="D491" s="615" t="s">
        <v>300</v>
      </c>
      <c r="E491" s="395"/>
      <c r="F491" s="764"/>
      <c r="G491" s="409"/>
      <c r="H491" s="409"/>
      <c r="I491" s="396"/>
      <c r="J491" s="396"/>
      <c r="K491" s="397"/>
      <c r="L491" s="2"/>
      <c r="M491" s="2"/>
      <c r="N491" s="2"/>
      <c r="O491"/>
      <c r="P491"/>
      <c r="Q491"/>
      <c r="R491"/>
      <c r="S491"/>
      <c r="T491"/>
      <c r="U491"/>
      <c r="V491"/>
      <c r="W491"/>
    </row>
    <row r="492" spans="1:23" ht="12.75">
      <c r="A492" s="391" t="s">
        <v>455</v>
      </c>
      <c r="B492" s="428"/>
      <c r="C492" s="392"/>
      <c r="D492" s="615" t="s">
        <v>456</v>
      </c>
      <c r="E492" s="412"/>
      <c r="F492" s="774"/>
      <c r="G492" s="409"/>
      <c r="H492" s="409"/>
      <c r="I492" s="409"/>
      <c r="J492" s="409"/>
      <c r="K492" s="410"/>
      <c r="L492" s="2"/>
      <c r="M492" s="2"/>
      <c r="N492" s="2"/>
      <c r="O492"/>
      <c r="P492"/>
      <c r="Q492"/>
      <c r="R492"/>
      <c r="S492"/>
      <c r="T492"/>
      <c r="U492"/>
      <c r="V492"/>
      <c r="W492"/>
    </row>
    <row r="493" spans="1:23" ht="12.75">
      <c r="A493" s="398"/>
      <c r="B493" s="428" t="s">
        <v>301</v>
      </c>
      <c r="C493" s="392">
        <v>710</v>
      </c>
      <c r="D493" s="392" t="s">
        <v>457</v>
      </c>
      <c r="E493" s="395">
        <v>4912.21</v>
      </c>
      <c r="F493" s="764">
        <v>12636.67</v>
      </c>
      <c r="G493" s="396">
        <v>1000</v>
      </c>
      <c r="H493" s="396">
        <v>5000</v>
      </c>
      <c r="I493" s="396">
        <v>1000</v>
      </c>
      <c r="J493" s="396">
        <v>2000</v>
      </c>
      <c r="K493" s="397">
        <v>2000</v>
      </c>
      <c r="L493" s="2"/>
      <c r="M493" s="2"/>
      <c r="N493" s="2"/>
      <c r="O493"/>
      <c r="P493"/>
      <c r="Q493"/>
      <c r="R493"/>
      <c r="S493"/>
      <c r="T493"/>
      <c r="U493"/>
      <c r="V493"/>
      <c r="W493"/>
    </row>
    <row r="494" spans="1:23" ht="12.75">
      <c r="A494" s="398"/>
      <c r="B494" s="428" t="s">
        <v>301</v>
      </c>
      <c r="C494" s="392">
        <v>710</v>
      </c>
      <c r="D494" s="392" t="s">
        <v>458</v>
      </c>
      <c r="E494" s="395">
        <v>3824.9</v>
      </c>
      <c r="F494" s="764">
        <v>21671.72</v>
      </c>
      <c r="G494" s="396">
        <v>4335</v>
      </c>
      <c r="H494" s="396">
        <v>4335</v>
      </c>
      <c r="I494" s="396"/>
      <c r="J494" s="396"/>
      <c r="K494" s="397"/>
      <c r="L494" s="2"/>
      <c r="M494" s="2"/>
      <c r="N494" s="2"/>
      <c r="O494"/>
      <c r="P494"/>
      <c r="Q494"/>
      <c r="R494"/>
      <c r="S494"/>
      <c r="T494"/>
      <c r="U494"/>
      <c r="V494"/>
      <c r="W494"/>
    </row>
    <row r="495" spans="1:23" ht="12.75">
      <c r="A495" s="433"/>
      <c r="B495" s="592"/>
      <c r="C495" s="405"/>
      <c r="D495" s="765" t="s">
        <v>17</v>
      </c>
      <c r="E495" s="395">
        <f aca="true" t="shared" si="98" ref="E495:K495">SUM(E493:E494)</f>
        <v>8737.11</v>
      </c>
      <c r="F495" s="764">
        <f>SUM(F493:F494)</f>
        <v>34308.39</v>
      </c>
      <c r="G495" s="396">
        <f t="shared" si="98"/>
        <v>5335</v>
      </c>
      <c r="H495" s="396">
        <f t="shared" si="98"/>
        <v>9335</v>
      </c>
      <c r="I495" s="396">
        <f t="shared" si="98"/>
        <v>1000</v>
      </c>
      <c r="J495" s="396">
        <f t="shared" si="98"/>
        <v>2000</v>
      </c>
      <c r="K495" s="397">
        <f t="shared" si="98"/>
        <v>2000</v>
      </c>
      <c r="L495" s="2"/>
      <c r="M495" s="2"/>
      <c r="N495" s="2"/>
      <c r="O495"/>
      <c r="P495"/>
      <c r="Q495"/>
      <c r="R495"/>
      <c r="S495"/>
      <c r="T495"/>
      <c r="U495"/>
      <c r="V495"/>
      <c r="W495"/>
    </row>
    <row r="496" spans="1:23" ht="12.75">
      <c r="A496" s="391" t="s">
        <v>459</v>
      </c>
      <c r="B496" s="427"/>
      <c r="C496" s="427"/>
      <c r="D496" s="427" t="s">
        <v>460</v>
      </c>
      <c r="E496" s="395"/>
      <c r="F496" s="764"/>
      <c r="G496" s="409"/>
      <c r="H496" s="409"/>
      <c r="I496" s="396"/>
      <c r="J496" s="775"/>
      <c r="K496" s="776"/>
      <c r="L496" s="2"/>
      <c r="M496" s="2"/>
      <c r="N496" s="2"/>
      <c r="O496"/>
      <c r="P496"/>
      <c r="Q496"/>
      <c r="R496"/>
      <c r="S496"/>
      <c r="T496"/>
      <c r="U496"/>
      <c r="V496"/>
      <c r="W496"/>
    </row>
    <row r="497" spans="1:23" ht="12.75">
      <c r="A497" s="398"/>
      <c r="B497" s="428" t="s">
        <v>161</v>
      </c>
      <c r="C497" s="428">
        <v>710</v>
      </c>
      <c r="D497" s="392" t="s">
        <v>461</v>
      </c>
      <c r="E497" s="395">
        <v>7556.7</v>
      </c>
      <c r="F497" s="764">
        <v>29854.33</v>
      </c>
      <c r="G497" s="396">
        <v>5000</v>
      </c>
      <c r="H497" s="396">
        <v>5002</v>
      </c>
      <c r="I497" s="396"/>
      <c r="J497" s="396"/>
      <c r="K497" s="397"/>
      <c r="L497" s="2"/>
      <c r="M497" s="2"/>
      <c r="N497" s="2"/>
      <c r="O497"/>
      <c r="P497"/>
      <c r="Q497"/>
      <c r="R497"/>
      <c r="S497"/>
      <c r="T497"/>
      <c r="U497"/>
      <c r="V497"/>
      <c r="W497"/>
    </row>
    <row r="498" spans="1:23" ht="12.75">
      <c r="A498" s="398"/>
      <c r="B498" s="428" t="s">
        <v>161</v>
      </c>
      <c r="C498" s="428">
        <v>710</v>
      </c>
      <c r="D498" s="392" t="s">
        <v>462</v>
      </c>
      <c r="E498" s="395"/>
      <c r="F498" s="764"/>
      <c r="G498" s="396">
        <v>5000</v>
      </c>
      <c r="H498" s="396">
        <v>5000</v>
      </c>
      <c r="I498" s="396"/>
      <c r="J498" s="396"/>
      <c r="K498" s="397"/>
      <c r="L498" s="2"/>
      <c r="M498" s="2"/>
      <c r="N498" s="2"/>
      <c r="O498"/>
      <c r="P498"/>
      <c r="Q498"/>
      <c r="R498"/>
      <c r="S498"/>
      <c r="T498"/>
      <c r="U498"/>
      <c r="V498"/>
      <c r="W498"/>
    </row>
    <row r="499" spans="1:23" ht="12.75">
      <c r="A499" s="398"/>
      <c r="B499" s="428" t="s">
        <v>161</v>
      </c>
      <c r="C499" s="428">
        <v>710</v>
      </c>
      <c r="D499" s="392" t="s">
        <v>463</v>
      </c>
      <c r="E499" s="395">
        <v>1100.54</v>
      </c>
      <c r="F499" s="764">
        <v>6750</v>
      </c>
      <c r="G499" s="396"/>
      <c r="H499" s="396">
        <v>6500</v>
      </c>
      <c r="I499" s="396">
        <v>6500</v>
      </c>
      <c r="J499" s="396">
        <v>24900</v>
      </c>
      <c r="K499" s="397">
        <v>40000</v>
      </c>
      <c r="L499" s="2"/>
      <c r="M499" s="2"/>
      <c r="N499" s="2"/>
      <c r="O499"/>
      <c r="P499"/>
      <c r="Q499"/>
      <c r="R499"/>
      <c r="S499"/>
      <c r="T499"/>
      <c r="U499"/>
      <c r="V499"/>
      <c r="W499"/>
    </row>
    <row r="500" spans="1:23" ht="12.75">
      <c r="A500" s="398"/>
      <c r="B500" s="428" t="s">
        <v>161</v>
      </c>
      <c r="C500" s="428">
        <v>710</v>
      </c>
      <c r="D500" s="428" t="s">
        <v>464</v>
      </c>
      <c r="E500" s="395">
        <v>3009.2</v>
      </c>
      <c r="F500" s="764">
        <v>3009.2</v>
      </c>
      <c r="G500" s="396">
        <v>1380</v>
      </c>
      <c r="H500" s="396">
        <v>1380</v>
      </c>
      <c r="I500" s="396"/>
      <c r="J500" s="396"/>
      <c r="K500" s="397"/>
      <c r="L500" s="2"/>
      <c r="M500" s="2"/>
      <c r="N500" s="2"/>
      <c r="O500"/>
      <c r="P500"/>
      <c r="Q500"/>
      <c r="R500"/>
      <c r="S500"/>
      <c r="T500"/>
      <c r="U500"/>
      <c r="V500"/>
      <c r="W500"/>
    </row>
    <row r="501" spans="1:23" ht="12.75">
      <c r="A501" s="398"/>
      <c r="B501" s="428" t="s">
        <v>161</v>
      </c>
      <c r="C501" s="428">
        <v>710</v>
      </c>
      <c r="D501" s="428" t="s">
        <v>465</v>
      </c>
      <c r="E501" s="395"/>
      <c r="F501" s="764"/>
      <c r="G501" s="396"/>
      <c r="H501" s="396">
        <v>50000</v>
      </c>
      <c r="I501" s="396">
        <v>50000</v>
      </c>
      <c r="J501" s="396"/>
      <c r="K501" s="397"/>
      <c r="L501" s="2"/>
      <c r="M501" s="2"/>
      <c r="N501" s="2"/>
      <c r="O501"/>
      <c r="P501"/>
      <c r="Q501"/>
      <c r="R501"/>
      <c r="S501"/>
      <c r="T501"/>
      <c r="U501"/>
      <c r="V501"/>
      <c r="W501"/>
    </row>
    <row r="502" spans="1:23" ht="12.75">
      <c r="A502" s="398"/>
      <c r="B502" s="428" t="s">
        <v>161</v>
      </c>
      <c r="C502" s="428">
        <v>720</v>
      </c>
      <c r="D502" s="428" t="s">
        <v>466</v>
      </c>
      <c r="E502" s="395">
        <v>2383</v>
      </c>
      <c r="F502" s="764"/>
      <c r="G502" s="409"/>
      <c r="H502" s="409"/>
      <c r="I502" s="396"/>
      <c r="J502" s="396"/>
      <c r="K502" s="397"/>
      <c r="L502" s="2"/>
      <c r="M502" s="2"/>
      <c r="N502" s="2"/>
      <c r="O502"/>
      <c r="P502"/>
      <c r="Q502"/>
      <c r="R502"/>
      <c r="S502"/>
      <c r="T502"/>
      <c r="U502"/>
      <c r="V502"/>
      <c r="W502"/>
    </row>
    <row r="503" spans="1:23" ht="12.75">
      <c r="A503" s="433"/>
      <c r="B503" s="592"/>
      <c r="C503" s="405"/>
      <c r="D503" s="765" t="s">
        <v>17</v>
      </c>
      <c r="E503" s="395">
        <f>SUM(E497:E502)</f>
        <v>14049.439999999999</v>
      </c>
      <c r="F503" s="764">
        <f>SUM(F497:F500)</f>
        <v>39613.53</v>
      </c>
      <c r="G503" s="396">
        <f>SUM(G497:G500)</f>
        <v>11380</v>
      </c>
      <c r="H503" s="396">
        <f>SUM(H497:H501)</f>
        <v>67882</v>
      </c>
      <c r="I503" s="396">
        <f>SUM(I497:I502)</f>
        <v>56500</v>
      </c>
      <c r="J503" s="396">
        <f>SUM(J497:J502)</f>
        <v>24900</v>
      </c>
      <c r="K503" s="397">
        <f>SUM(K497:K502)</f>
        <v>40000</v>
      </c>
      <c r="L503" s="2"/>
      <c r="M503" s="2"/>
      <c r="N503" s="2"/>
      <c r="O503"/>
      <c r="P503"/>
      <c r="Q503"/>
      <c r="R503"/>
      <c r="S503"/>
      <c r="T503"/>
      <c r="U503"/>
      <c r="V503"/>
      <c r="W503"/>
    </row>
    <row r="504" spans="1:23" ht="12.75">
      <c r="A504" s="391" t="s">
        <v>311</v>
      </c>
      <c r="B504" s="392"/>
      <c r="C504" s="392"/>
      <c r="D504" s="615" t="s">
        <v>312</v>
      </c>
      <c r="E504" s="395"/>
      <c r="F504" s="764"/>
      <c r="G504" s="396"/>
      <c r="H504" s="396"/>
      <c r="I504" s="396"/>
      <c r="J504" s="396"/>
      <c r="K504" s="397"/>
      <c r="L504" s="2"/>
      <c r="M504" s="2"/>
      <c r="N504" s="2"/>
      <c r="O504"/>
      <c r="P504"/>
      <c r="Q504"/>
      <c r="R504"/>
      <c r="S504"/>
      <c r="T504"/>
      <c r="U504"/>
      <c r="V504"/>
      <c r="W504"/>
    </row>
    <row r="505" spans="1:23" ht="12.75">
      <c r="A505" s="398"/>
      <c r="B505" s="428" t="s">
        <v>161</v>
      </c>
      <c r="C505" s="392">
        <v>710</v>
      </c>
      <c r="D505" s="392" t="s">
        <v>467</v>
      </c>
      <c r="E505" s="395">
        <v>151274.23</v>
      </c>
      <c r="F505" s="764"/>
      <c r="G505" s="396"/>
      <c r="H505" s="396">
        <v>4558</v>
      </c>
      <c r="I505" s="396">
        <v>4558</v>
      </c>
      <c r="J505" s="396"/>
      <c r="K505" s="397"/>
      <c r="L505" s="2"/>
      <c r="M505" s="2"/>
      <c r="N505" s="2"/>
      <c r="O505"/>
      <c r="P505"/>
      <c r="Q505"/>
      <c r="R505"/>
      <c r="S505"/>
      <c r="T505"/>
      <c r="U505"/>
      <c r="V505"/>
      <c r="W505"/>
    </row>
    <row r="506" spans="1:23" ht="12.75">
      <c r="A506" s="433"/>
      <c r="B506" s="592"/>
      <c r="C506" s="405"/>
      <c r="D506" s="765" t="s">
        <v>17</v>
      </c>
      <c r="E506" s="395">
        <f aca="true" t="shared" si="99" ref="E506:K506">SUM(E505:E505)</f>
        <v>151274.23</v>
      </c>
      <c r="F506" s="764"/>
      <c r="G506" s="396">
        <f t="shared" si="99"/>
        <v>0</v>
      </c>
      <c r="H506" s="396">
        <f t="shared" si="99"/>
        <v>4558</v>
      </c>
      <c r="I506" s="396">
        <f t="shared" si="99"/>
        <v>4558</v>
      </c>
      <c r="J506" s="396">
        <f t="shared" si="99"/>
        <v>0</v>
      </c>
      <c r="K506" s="397">
        <f t="shared" si="99"/>
        <v>0</v>
      </c>
      <c r="L506" s="2"/>
      <c r="M506" s="2"/>
      <c r="N506" s="2"/>
      <c r="O506"/>
      <c r="P506"/>
      <c r="Q506"/>
      <c r="R506"/>
      <c r="S506"/>
      <c r="T506"/>
      <c r="U506"/>
      <c r="V506"/>
      <c r="W506"/>
    </row>
    <row r="507" spans="1:23" ht="12.75">
      <c r="A507" s="391" t="s">
        <v>468</v>
      </c>
      <c r="B507" s="392"/>
      <c r="C507" s="392"/>
      <c r="D507" s="427" t="s">
        <v>469</v>
      </c>
      <c r="E507" s="395"/>
      <c r="F507" s="764"/>
      <c r="G507" s="409"/>
      <c r="H507" s="409"/>
      <c r="I507" s="409"/>
      <c r="J507" s="409"/>
      <c r="K507" s="410"/>
      <c r="L507" s="2"/>
      <c r="M507" s="2"/>
      <c r="N507" s="2"/>
      <c r="O507"/>
      <c r="P507"/>
      <c r="Q507"/>
      <c r="R507"/>
      <c r="S507"/>
      <c r="T507"/>
      <c r="U507"/>
      <c r="V507"/>
      <c r="W507"/>
    </row>
    <row r="508" spans="1:23" ht="12.75">
      <c r="A508" s="398"/>
      <c r="B508" s="777" t="s">
        <v>161</v>
      </c>
      <c r="C508" s="392">
        <v>710</v>
      </c>
      <c r="D508" s="392" t="s">
        <v>470</v>
      </c>
      <c r="E508" s="395"/>
      <c r="F508" s="764">
        <v>14700</v>
      </c>
      <c r="G508" s="409"/>
      <c r="H508" s="409"/>
      <c r="I508" s="409"/>
      <c r="J508" s="409"/>
      <c r="K508" s="410"/>
      <c r="L508" s="2"/>
      <c r="M508" s="2"/>
      <c r="N508" s="2"/>
      <c r="O508"/>
      <c r="P508"/>
      <c r="Q508"/>
      <c r="R508"/>
      <c r="S508"/>
      <c r="T508"/>
      <c r="U508"/>
      <c r="V508"/>
      <c r="W508"/>
    </row>
    <row r="509" spans="1:23" ht="12.75">
      <c r="A509" s="433"/>
      <c r="B509" s="592"/>
      <c r="C509" s="405"/>
      <c r="D509" s="765" t="s">
        <v>17</v>
      </c>
      <c r="E509" s="395"/>
      <c r="F509" s="764">
        <f>SUM(F508)</f>
        <v>14700</v>
      </c>
      <c r="G509" s="409">
        <f>SUM(G508)</f>
        <v>0</v>
      </c>
      <c r="H509" s="409">
        <f>SUM(H508)</f>
        <v>0</v>
      </c>
      <c r="I509" s="396">
        <f>SUM(I508:I508)</f>
        <v>0</v>
      </c>
      <c r="J509" s="396">
        <f>SUM(J508:J508)</f>
        <v>0</v>
      </c>
      <c r="K509" s="397">
        <f>SUM(K508:K508)</f>
        <v>0</v>
      </c>
      <c r="L509" s="2"/>
      <c r="M509" s="2"/>
      <c r="N509" s="2"/>
      <c r="O509"/>
      <c r="P509"/>
      <c r="Q509"/>
      <c r="R509"/>
      <c r="S509"/>
      <c r="T509"/>
      <c r="U509"/>
      <c r="V509"/>
      <c r="W509"/>
    </row>
    <row r="510" spans="1:23" ht="12.75">
      <c r="A510" s="415" t="s">
        <v>321</v>
      </c>
      <c r="B510" s="416"/>
      <c r="C510" s="416"/>
      <c r="D510" s="416" t="s">
        <v>322</v>
      </c>
      <c r="E510" s="453"/>
      <c r="F510" s="772"/>
      <c r="G510" s="454"/>
      <c r="H510" s="454">
        <f>H513</f>
        <v>111193</v>
      </c>
      <c r="I510" s="465">
        <f>I513</f>
        <v>65000</v>
      </c>
      <c r="J510" s="465"/>
      <c r="K510" s="466"/>
      <c r="L510" s="2"/>
      <c r="M510" s="2"/>
      <c r="N510" s="2"/>
      <c r="O510"/>
      <c r="P510"/>
      <c r="Q510"/>
      <c r="R510"/>
      <c r="S510"/>
      <c r="T510"/>
      <c r="U510"/>
      <c r="V510"/>
      <c r="W510"/>
    </row>
    <row r="511" spans="1:23" ht="12.75">
      <c r="A511" s="391" t="s">
        <v>336</v>
      </c>
      <c r="B511" s="395"/>
      <c r="C511" s="395"/>
      <c r="D511" s="778" t="s">
        <v>471</v>
      </c>
      <c r="E511" s="395"/>
      <c r="F511" s="764"/>
      <c r="G511" s="409"/>
      <c r="H511" s="409"/>
      <c r="I511" s="396"/>
      <c r="J511" s="396"/>
      <c r="K511" s="397"/>
      <c r="L511" s="2"/>
      <c r="M511" s="2"/>
      <c r="N511" s="2"/>
      <c r="O511"/>
      <c r="P511"/>
      <c r="Q511"/>
      <c r="R511"/>
      <c r="S511"/>
      <c r="T511"/>
      <c r="U511"/>
      <c r="V511"/>
      <c r="W511"/>
    </row>
    <row r="512" spans="1:23" ht="12.75">
      <c r="A512" s="395"/>
      <c r="B512" s="392" t="s">
        <v>338</v>
      </c>
      <c r="C512" s="405">
        <v>710</v>
      </c>
      <c r="D512" s="765" t="s">
        <v>472</v>
      </c>
      <c r="E512" s="395"/>
      <c r="F512" s="764"/>
      <c r="G512" s="409"/>
      <c r="H512" s="409">
        <v>111193</v>
      </c>
      <c r="I512" s="396">
        <v>65000</v>
      </c>
      <c r="J512" s="396"/>
      <c r="K512" s="397"/>
      <c r="L512" s="2"/>
      <c r="M512" s="2"/>
      <c r="N512" s="2"/>
      <c r="O512"/>
      <c r="P512"/>
      <c r="Q512"/>
      <c r="R512"/>
      <c r="S512"/>
      <c r="T512"/>
      <c r="U512"/>
      <c r="V512"/>
      <c r="W512"/>
    </row>
    <row r="513" spans="1:23" ht="12.75">
      <c r="A513" s="395"/>
      <c r="B513" s="395"/>
      <c r="C513" s="395"/>
      <c r="D513" s="765" t="s">
        <v>17</v>
      </c>
      <c r="E513" s="395"/>
      <c r="F513" s="764"/>
      <c r="G513" s="409"/>
      <c r="H513" s="409">
        <f>SUM(H512)</f>
        <v>111193</v>
      </c>
      <c r="I513" s="396">
        <f>SUM(I512)</f>
        <v>65000</v>
      </c>
      <c r="J513" s="396"/>
      <c r="K513" s="397"/>
      <c r="L513" s="2"/>
      <c r="M513" s="2"/>
      <c r="N513" s="2"/>
      <c r="O513"/>
      <c r="P513"/>
      <c r="Q513"/>
      <c r="R513"/>
      <c r="S513"/>
      <c r="T513"/>
      <c r="U513"/>
      <c r="V513"/>
      <c r="W513"/>
    </row>
    <row r="514" spans="1:11" ht="12.75">
      <c r="A514" s="779"/>
      <c r="B514" s="780"/>
      <c r="C514" s="780"/>
      <c r="D514" s="781" t="s">
        <v>358</v>
      </c>
      <c r="E514" s="718">
        <f aca="true" t="shared" si="100" ref="E514:K514">E510+E487+E483+E479+E472+E468+E458+E451+E447</f>
        <v>630717.19</v>
      </c>
      <c r="F514" s="718">
        <f t="shared" si="100"/>
        <v>130660.12999999999</v>
      </c>
      <c r="G514" s="782">
        <f t="shared" si="100"/>
        <v>238485</v>
      </c>
      <c r="H514" s="782">
        <f t="shared" si="100"/>
        <v>617003</v>
      </c>
      <c r="I514" s="782">
        <f t="shared" si="100"/>
        <v>409108</v>
      </c>
      <c r="J514" s="782">
        <f t="shared" si="100"/>
        <v>43900</v>
      </c>
      <c r="K514" s="782">
        <f t="shared" si="100"/>
        <v>79000</v>
      </c>
    </row>
    <row r="515" spans="1:11" ht="12.75">
      <c r="A515" s="9"/>
      <c r="B515" s="9"/>
      <c r="C515" s="783"/>
      <c r="D515" s="9"/>
      <c r="E515" s="35"/>
      <c r="F515" s="35"/>
      <c r="G515" s="36"/>
      <c r="H515" s="36"/>
      <c r="I515" s="36"/>
      <c r="J515" s="36"/>
      <c r="K515" s="36"/>
    </row>
    <row r="516" spans="1:11" ht="12.75">
      <c r="A516" s="9"/>
      <c r="B516" s="9"/>
      <c r="C516" s="9"/>
      <c r="D516" s="9"/>
      <c r="E516" s="35"/>
      <c r="F516" s="35"/>
      <c r="G516" s="36"/>
      <c r="H516" s="36"/>
      <c r="I516" s="36"/>
      <c r="J516" s="36"/>
      <c r="K516" s="36"/>
    </row>
    <row r="517" spans="1:11" ht="15.75">
      <c r="A517" s="478" t="s">
        <v>108</v>
      </c>
      <c r="B517" s="479"/>
      <c r="C517" s="479"/>
      <c r="D517" s="479"/>
      <c r="E517" s="480"/>
      <c r="F517" s="480"/>
      <c r="G517" s="480"/>
      <c r="H517" s="480"/>
      <c r="I517" s="480"/>
      <c r="J517" s="480"/>
      <c r="K517" s="480"/>
    </row>
    <row r="518" spans="1:11" ht="12.75">
      <c r="A518" s="481"/>
      <c r="B518" s="481"/>
      <c r="C518" s="481"/>
      <c r="D518" s="481"/>
      <c r="E518" s="481"/>
      <c r="F518" s="481"/>
      <c r="G518" s="481"/>
      <c r="H518" s="481"/>
      <c r="I518" s="481"/>
      <c r="J518" s="481"/>
      <c r="K518" s="481"/>
    </row>
    <row r="519" spans="1:11" ht="12.75">
      <c r="A519" s="482" t="s">
        <v>473</v>
      </c>
      <c r="B519" s="483"/>
      <c r="C519" s="484"/>
      <c r="D519" s="485"/>
      <c r="E519" s="481"/>
      <c r="F519" s="481"/>
      <c r="G519" s="481"/>
      <c r="H519" s="481"/>
      <c r="I519" s="481"/>
      <c r="J519" s="481"/>
      <c r="K519" s="325"/>
    </row>
    <row r="520" spans="1:11" ht="12.75">
      <c r="A520" s="371" t="s">
        <v>120</v>
      </c>
      <c r="B520" s="372" t="s">
        <v>121</v>
      </c>
      <c r="C520" s="372" t="s">
        <v>16</v>
      </c>
      <c r="D520" s="373" t="s">
        <v>0</v>
      </c>
      <c r="E520" s="374" t="s">
        <v>21</v>
      </c>
      <c r="F520" s="375" t="s">
        <v>21</v>
      </c>
      <c r="G520" s="376" t="s">
        <v>57</v>
      </c>
      <c r="H520" s="376" t="s">
        <v>58</v>
      </c>
      <c r="I520" s="145" t="s">
        <v>490</v>
      </c>
      <c r="J520" s="145" t="s">
        <v>490</v>
      </c>
      <c r="K520" s="145" t="s">
        <v>490</v>
      </c>
    </row>
    <row r="521" spans="1:11" ht="12.75">
      <c r="A521" s="377" t="s">
        <v>122</v>
      </c>
      <c r="B521" s="378" t="s">
        <v>123</v>
      </c>
      <c r="C521" s="378" t="s">
        <v>30</v>
      </c>
      <c r="D521" s="379"/>
      <c r="E521" s="380">
        <v>2018</v>
      </c>
      <c r="F521" s="381" t="s">
        <v>109</v>
      </c>
      <c r="G521" s="380" t="s">
        <v>110</v>
      </c>
      <c r="H521" s="380" t="s">
        <v>110</v>
      </c>
      <c r="I521" s="380" t="s">
        <v>491</v>
      </c>
      <c r="J521" s="380" t="s">
        <v>492</v>
      </c>
      <c r="K521" s="382" t="s">
        <v>493</v>
      </c>
    </row>
    <row r="522" spans="1:11" ht="12.75">
      <c r="A522" s="784" t="s">
        <v>360</v>
      </c>
      <c r="B522" s="785"/>
      <c r="C522" s="785"/>
      <c r="D522" s="786" t="s">
        <v>365</v>
      </c>
      <c r="E522" s="489"/>
      <c r="F522" s="490"/>
      <c r="G522" s="491"/>
      <c r="H522" s="491"/>
      <c r="I522" s="491"/>
      <c r="J522" s="491"/>
      <c r="K522" s="492"/>
    </row>
    <row r="523" spans="1:11" ht="12.75">
      <c r="A523" s="493"/>
      <c r="B523" s="428" t="s">
        <v>366</v>
      </c>
      <c r="C523" s="428">
        <v>710</v>
      </c>
      <c r="D523" s="495" t="s">
        <v>474</v>
      </c>
      <c r="E523" s="411">
        <v>163187.59</v>
      </c>
      <c r="F523" s="412">
        <v>4094.4</v>
      </c>
      <c r="G523" s="409"/>
      <c r="H523" s="409"/>
      <c r="I523" s="409"/>
      <c r="J523" s="409"/>
      <c r="K523" s="410"/>
    </row>
    <row r="524" spans="1:23" s="1" customFormat="1" ht="12.75">
      <c r="A524" s="513"/>
      <c r="B524" s="514"/>
      <c r="C524" s="514"/>
      <c r="D524" s="515" t="s">
        <v>17</v>
      </c>
      <c r="E524" s="505">
        <f>SUM(E523)</f>
        <v>163187.59</v>
      </c>
      <c r="F524" s="506">
        <f>SUM(F523)</f>
        <v>4094.4</v>
      </c>
      <c r="G524" s="469"/>
      <c r="H524" s="469"/>
      <c r="I524" s="469"/>
      <c r="J524" s="469"/>
      <c r="K524" s="507"/>
      <c r="L524" s="10"/>
      <c r="M524" s="13"/>
      <c r="N524" s="10"/>
      <c r="O524" s="10"/>
      <c r="P524" s="2"/>
      <c r="Q524" s="2"/>
      <c r="R524" s="2"/>
      <c r="S524" s="2"/>
      <c r="T524" s="2"/>
      <c r="U524" s="2"/>
      <c r="V524" s="2"/>
      <c r="W524" s="2"/>
    </row>
    <row r="525" spans="1:11" ht="12.75">
      <c r="A525" s="508" t="s">
        <v>368</v>
      </c>
      <c r="B525" s="494"/>
      <c r="C525" s="494"/>
      <c r="D525" s="787" t="s">
        <v>369</v>
      </c>
      <c r="E525" s="411"/>
      <c r="F525" s="412"/>
      <c r="G525" s="409"/>
      <c r="H525" s="409"/>
      <c r="I525" s="409"/>
      <c r="J525" s="409"/>
      <c r="K525" s="410"/>
    </row>
    <row r="526" spans="1:23" s="319" customFormat="1" ht="12.75">
      <c r="A526" s="493"/>
      <c r="B526" s="428" t="s">
        <v>370</v>
      </c>
      <c r="C526" s="428">
        <v>710</v>
      </c>
      <c r="D526" s="495" t="s">
        <v>474</v>
      </c>
      <c r="E526" s="411">
        <v>3226.8</v>
      </c>
      <c r="F526" s="412">
        <v>2164</v>
      </c>
      <c r="G526" s="409"/>
      <c r="H526" s="409"/>
      <c r="I526" s="409"/>
      <c r="J526" s="409"/>
      <c r="K526" s="410"/>
      <c r="L526" s="33"/>
      <c r="M526" s="41"/>
      <c r="N526" s="33"/>
      <c r="O526" s="33"/>
      <c r="P526" s="318"/>
      <c r="Q526" s="318"/>
      <c r="R526" s="318"/>
      <c r="S526" s="318"/>
      <c r="T526" s="318"/>
      <c r="U526" s="318"/>
      <c r="V526" s="318"/>
      <c r="W526" s="318"/>
    </row>
    <row r="527" spans="1:11" ht="12.75">
      <c r="A527" s="513"/>
      <c r="B527" s="514"/>
      <c r="C527" s="514"/>
      <c r="D527" s="515" t="s">
        <v>372</v>
      </c>
      <c r="E527" s="444">
        <f>SUM(E526)</f>
        <v>3226.8</v>
      </c>
      <c r="F527" s="445">
        <f>SUM(F526)</f>
        <v>2164</v>
      </c>
      <c r="G527" s="446"/>
      <c r="H527" s="446"/>
      <c r="I527" s="446"/>
      <c r="J527" s="446"/>
      <c r="K527" s="447"/>
    </row>
    <row r="528" spans="1:11" ht="12.75">
      <c r="A528" s="508" t="s">
        <v>373</v>
      </c>
      <c r="B528" s="494"/>
      <c r="C528" s="494"/>
      <c r="D528" s="787" t="s">
        <v>374</v>
      </c>
      <c r="E528" s="411"/>
      <c r="F528" s="412"/>
      <c r="G528" s="409"/>
      <c r="H528" s="409"/>
      <c r="I528" s="409"/>
      <c r="J528" s="409"/>
      <c r="K528" s="410"/>
    </row>
    <row r="529" spans="1:23" s="319" customFormat="1" ht="12.75">
      <c r="A529" s="493"/>
      <c r="B529" s="494" t="s">
        <v>375</v>
      </c>
      <c r="C529" s="494">
        <v>710</v>
      </c>
      <c r="D529" s="495" t="s">
        <v>474</v>
      </c>
      <c r="E529" s="411">
        <v>4035.48</v>
      </c>
      <c r="F529" s="412">
        <v>20128.7</v>
      </c>
      <c r="G529" s="409"/>
      <c r="H529" s="409"/>
      <c r="I529" s="409"/>
      <c r="J529" s="409"/>
      <c r="K529" s="410"/>
      <c r="L529" s="33"/>
      <c r="M529" s="41"/>
      <c r="N529" s="33"/>
      <c r="O529" s="33"/>
      <c r="P529" s="318"/>
      <c r="Q529" s="318"/>
      <c r="R529" s="318"/>
      <c r="S529" s="318"/>
      <c r="T529" s="318"/>
      <c r="U529" s="318"/>
      <c r="V529" s="318"/>
      <c r="W529" s="318"/>
    </row>
    <row r="530" spans="1:11" ht="12.75">
      <c r="A530" s="788"/>
      <c r="B530" s="789"/>
      <c r="C530" s="789"/>
      <c r="D530" s="790" t="s">
        <v>17</v>
      </c>
      <c r="E530" s="588">
        <f>SUM(E529)</f>
        <v>4035.48</v>
      </c>
      <c r="F530" s="589">
        <f>SUM(F529)</f>
        <v>20128.7</v>
      </c>
      <c r="G530" s="590"/>
      <c r="H530" s="590"/>
      <c r="I530" s="590"/>
      <c r="J530" s="590"/>
      <c r="K530" s="591"/>
    </row>
    <row r="531" spans="1:11" ht="12.75">
      <c r="A531" s="791"/>
      <c r="B531" s="792"/>
      <c r="C531" s="792"/>
      <c r="D531" s="686" t="s">
        <v>387</v>
      </c>
      <c r="E531" s="717">
        <f>E530+E527+E524</f>
        <v>170449.87</v>
      </c>
      <c r="F531" s="717">
        <f>F530+F527+F524</f>
        <v>26387.100000000002</v>
      </c>
      <c r="G531" s="550"/>
      <c r="H531" s="550"/>
      <c r="I531" s="793"/>
      <c r="J531" s="793"/>
      <c r="K531" s="794"/>
    </row>
    <row r="532" spans="1:23" s="319" customFormat="1" ht="12.75">
      <c r="A532" s="9"/>
      <c r="B532" s="9"/>
      <c r="C532" s="9"/>
      <c r="D532" s="9"/>
      <c r="E532" s="35"/>
      <c r="F532" s="35"/>
      <c r="G532" s="36"/>
      <c r="H532" s="36"/>
      <c r="I532" s="36"/>
      <c r="J532" s="36"/>
      <c r="K532" s="36"/>
      <c r="L532" s="33"/>
      <c r="M532" s="41"/>
      <c r="N532" s="33"/>
      <c r="O532" s="33"/>
      <c r="P532" s="318"/>
      <c r="Q532" s="318"/>
      <c r="R532" s="318"/>
      <c r="S532" s="318"/>
      <c r="T532" s="318"/>
      <c r="U532" s="318"/>
      <c r="V532" s="318"/>
      <c r="W532" s="318"/>
    </row>
    <row r="533" spans="1:11" ht="12.75">
      <c r="A533" s="9"/>
      <c r="B533" s="9"/>
      <c r="C533" s="9"/>
      <c r="D533" s="9"/>
      <c r="E533" s="35"/>
      <c r="F533" s="35"/>
      <c r="G533" s="36"/>
      <c r="H533" s="36"/>
      <c r="I533" s="36"/>
      <c r="J533" s="36"/>
      <c r="K533" s="36"/>
    </row>
    <row r="534" spans="1:11" ht="12.75">
      <c r="A534" s="9"/>
      <c r="B534" s="9"/>
      <c r="C534" s="9"/>
      <c r="D534" s="9"/>
      <c r="E534" s="35"/>
      <c r="F534" s="35"/>
      <c r="G534" s="36"/>
      <c r="H534" s="36"/>
      <c r="I534" s="36"/>
      <c r="J534" s="36"/>
      <c r="K534" s="36"/>
    </row>
    <row r="535" spans="1:11" ht="15.75">
      <c r="A535" s="552" t="s">
        <v>59</v>
      </c>
      <c r="B535" s="480"/>
      <c r="C535" s="553"/>
      <c r="D535" s="553"/>
      <c r="E535" s="480"/>
      <c r="F535" s="553"/>
      <c r="G535" s="480"/>
      <c r="H535" s="554"/>
      <c r="I535" s="480"/>
      <c r="J535" s="480"/>
      <c r="K535" s="480"/>
    </row>
    <row r="536" spans="1:11" ht="12.75">
      <c r="A536" s="555"/>
      <c r="B536" s="556"/>
      <c r="C536" s="557"/>
      <c r="D536" s="557"/>
      <c r="E536" s="557"/>
      <c r="F536" s="557"/>
      <c r="G536" s="557"/>
      <c r="H536" s="558"/>
      <c r="I536" s="557"/>
      <c r="J536" s="557"/>
      <c r="K536" s="557"/>
    </row>
    <row r="537" spans="1:12" ht="12.75">
      <c r="A537" s="482" t="s">
        <v>473</v>
      </c>
      <c r="B537" s="483"/>
      <c r="C537" s="559"/>
      <c r="D537" s="555"/>
      <c r="E537" s="560"/>
      <c r="F537" s="555"/>
      <c r="G537" s="560"/>
      <c r="H537" s="561"/>
      <c r="I537" s="560"/>
      <c r="J537" s="560"/>
      <c r="K537" s="325"/>
      <c r="L537" s="5"/>
    </row>
    <row r="538" spans="1:12" ht="12.75">
      <c r="A538" s="371" t="s">
        <v>120</v>
      </c>
      <c r="B538" s="372" t="s">
        <v>121</v>
      </c>
      <c r="C538" s="372" t="s">
        <v>16</v>
      </c>
      <c r="D538" s="373" t="s">
        <v>0</v>
      </c>
      <c r="E538" s="374" t="s">
        <v>21</v>
      </c>
      <c r="F538" s="375" t="s">
        <v>21</v>
      </c>
      <c r="G538" s="376" t="s">
        <v>57</v>
      </c>
      <c r="H538" s="376" t="s">
        <v>58</v>
      </c>
      <c r="I538" s="145" t="s">
        <v>490</v>
      </c>
      <c r="J538" s="145" t="s">
        <v>490</v>
      </c>
      <c r="K538" s="145" t="s">
        <v>490</v>
      </c>
      <c r="L538" s="5"/>
    </row>
    <row r="539" spans="1:12" ht="12.75">
      <c r="A539" s="377" t="s">
        <v>122</v>
      </c>
      <c r="B539" s="378" t="s">
        <v>123</v>
      </c>
      <c r="C539" s="378" t="s">
        <v>30</v>
      </c>
      <c r="D539" s="379"/>
      <c r="E539" s="380">
        <v>2018</v>
      </c>
      <c r="F539" s="381" t="s">
        <v>109</v>
      </c>
      <c r="G539" s="380" t="s">
        <v>110</v>
      </c>
      <c r="H539" s="380" t="s">
        <v>110</v>
      </c>
      <c r="I539" s="380" t="s">
        <v>491</v>
      </c>
      <c r="J539" s="380" t="s">
        <v>492</v>
      </c>
      <c r="K539" s="382" t="s">
        <v>493</v>
      </c>
      <c r="L539" s="5"/>
    </row>
    <row r="540" spans="1:12" ht="12.75">
      <c r="A540" s="795" t="s">
        <v>404</v>
      </c>
      <c r="B540" s="796"/>
      <c r="C540" s="727"/>
      <c r="D540" s="663" t="s">
        <v>405</v>
      </c>
      <c r="E540" s="491"/>
      <c r="F540" s="797"/>
      <c r="G540" s="491"/>
      <c r="H540" s="491"/>
      <c r="I540" s="491"/>
      <c r="J540" s="491"/>
      <c r="K540" s="492"/>
      <c r="L540" s="5"/>
    </row>
    <row r="541" spans="1:12" ht="12.75">
      <c r="A541" s="798"/>
      <c r="B541" s="799" t="s">
        <v>376</v>
      </c>
      <c r="C541" s="743">
        <v>710</v>
      </c>
      <c r="D541" s="744" t="s">
        <v>475</v>
      </c>
      <c r="E541" s="800">
        <v>6380</v>
      </c>
      <c r="F541" s="801">
        <v>6800</v>
      </c>
      <c r="G541" s="802"/>
      <c r="H541" s="802"/>
      <c r="I541" s="802"/>
      <c r="J541" s="802"/>
      <c r="K541" s="803"/>
      <c r="L541" s="5"/>
    </row>
    <row r="542" spans="1:12" ht="12.75">
      <c r="A542" s="791"/>
      <c r="B542" s="792"/>
      <c r="C542" s="792"/>
      <c r="D542" s="686" t="s">
        <v>387</v>
      </c>
      <c r="E542" s="717">
        <f>SUM(E541)</f>
        <v>6380</v>
      </c>
      <c r="F542" s="718">
        <f>SUM(F541)</f>
        <v>6800</v>
      </c>
      <c r="G542" s="550"/>
      <c r="H542" s="550"/>
      <c r="I542" s="793"/>
      <c r="J542" s="793"/>
      <c r="K542" s="794"/>
      <c r="L542" s="5"/>
    </row>
    <row r="543" spans="1:12" ht="12.75">
      <c r="A543" s="9"/>
      <c r="B543" s="9"/>
      <c r="C543" s="9"/>
      <c r="D543" s="9"/>
      <c r="E543" s="35"/>
      <c r="F543" s="35"/>
      <c r="G543" s="36"/>
      <c r="H543" s="36"/>
      <c r="I543" s="36"/>
      <c r="J543" s="36"/>
      <c r="K543" s="36"/>
      <c r="L543" s="5"/>
    </row>
    <row r="544" spans="1:11" ht="12.75">
      <c r="A544" s="9"/>
      <c r="B544" s="9"/>
      <c r="C544" s="9"/>
      <c r="D544" s="9"/>
      <c r="E544" s="35"/>
      <c r="F544" s="35"/>
      <c r="G544" s="36"/>
      <c r="H544" s="36"/>
      <c r="I544" s="36"/>
      <c r="J544" s="36"/>
      <c r="K544" s="36"/>
    </row>
    <row r="545" spans="1:11" ht="12.75">
      <c r="A545" s="9"/>
      <c r="B545" s="9"/>
      <c r="C545" s="9"/>
      <c r="D545" s="9"/>
      <c r="E545" s="35"/>
      <c r="F545" s="35"/>
      <c r="G545" s="36"/>
      <c r="H545" s="36"/>
      <c r="I545" s="36"/>
      <c r="J545" s="36"/>
      <c r="K545" s="36"/>
    </row>
    <row r="546" spans="1:11" ht="15.75">
      <c r="A546" s="655" t="s">
        <v>60</v>
      </c>
      <c r="B546" s="481"/>
      <c r="C546" s="481"/>
      <c r="D546" s="481"/>
      <c r="E546" s="481"/>
      <c r="F546" s="481"/>
      <c r="G546" s="481"/>
      <c r="H546" s="481"/>
      <c r="I546" s="481"/>
      <c r="J546" s="481"/>
      <c r="K546" s="481"/>
    </row>
    <row r="547" spans="1:11" ht="12.75">
      <c r="A547" s="9"/>
      <c r="B547" s="656"/>
      <c r="C547" s="480"/>
      <c r="D547" s="480"/>
      <c r="E547" s="657"/>
      <c r="F547" s="554"/>
      <c r="G547" s="480"/>
      <c r="H547" s="480"/>
      <c r="I547" s="480"/>
      <c r="J547" s="480"/>
      <c r="K547" s="481"/>
    </row>
    <row r="548" spans="1:11" ht="12.75">
      <c r="A548" s="482" t="s">
        <v>473</v>
      </c>
      <c r="B548" s="483"/>
      <c r="C548" s="658"/>
      <c r="D548" s="659"/>
      <c r="E548" s="55"/>
      <c r="F548" s="660"/>
      <c r="G548" s="56"/>
      <c r="H548" s="56"/>
      <c r="I548" s="56"/>
      <c r="J548" s="56"/>
      <c r="K548" s="325"/>
    </row>
    <row r="549" spans="1:11" ht="12.75">
      <c r="A549" s="371" t="s">
        <v>120</v>
      </c>
      <c r="B549" s="372" t="s">
        <v>121</v>
      </c>
      <c r="C549" s="372" t="s">
        <v>16</v>
      </c>
      <c r="D549" s="373" t="s">
        <v>0</v>
      </c>
      <c r="E549" s="374" t="s">
        <v>21</v>
      </c>
      <c r="F549" s="375" t="s">
        <v>21</v>
      </c>
      <c r="G549" s="376" t="s">
        <v>57</v>
      </c>
      <c r="H549" s="376" t="s">
        <v>58</v>
      </c>
      <c r="I549" s="145" t="s">
        <v>490</v>
      </c>
      <c r="J549" s="145" t="s">
        <v>490</v>
      </c>
      <c r="K549" s="145" t="s">
        <v>490</v>
      </c>
    </row>
    <row r="550" spans="1:11" ht="12.75">
      <c r="A550" s="377" t="s">
        <v>122</v>
      </c>
      <c r="B550" s="378" t="s">
        <v>123</v>
      </c>
      <c r="C550" s="378" t="s">
        <v>30</v>
      </c>
      <c r="D550" s="379"/>
      <c r="E550" s="380">
        <v>2018</v>
      </c>
      <c r="F550" s="381" t="s">
        <v>109</v>
      </c>
      <c r="G550" s="380" t="s">
        <v>110</v>
      </c>
      <c r="H550" s="380" t="s">
        <v>110</v>
      </c>
      <c r="I550" s="380" t="s">
        <v>491</v>
      </c>
      <c r="J550" s="380" t="s">
        <v>492</v>
      </c>
      <c r="K550" s="382" t="s">
        <v>493</v>
      </c>
    </row>
    <row r="551" spans="1:11" ht="12.75">
      <c r="A551" s="661" t="s">
        <v>246</v>
      </c>
      <c r="B551" s="662"/>
      <c r="C551" s="564"/>
      <c r="D551" s="663" t="s">
        <v>247</v>
      </c>
      <c r="E551" s="374"/>
      <c r="F551" s="375"/>
      <c r="G551" s="664"/>
      <c r="H551" s="664"/>
      <c r="I551" s="664"/>
      <c r="J551" s="664"/>
      <c r="K551" s="665"/>
    </row>
    <row r="552" spans="1:11" ht="12.75">
      <c r="A552" s="391" t="s">
        <v>414</v>
      </c>
      <c r="B552" s="666"/>
      <c r="C552" s="667"/>
      <c r="D552" s="393" t="s">
        <v>415</v>
      </c>
      <c r="E552" s="520"/>
      <c r="F552" s="521"/>
      <c r="G552" s="668"/>
      <c r="H552" s="668"/>
      <c r="I552" s="668"/>
      <c r="J552" s="668"/>
      <c r="K552" s="669"/>
    </row>
    <row r="553" spans="1:11" ht="12.75">
      <c r="A553" s="678"/>
      <c r="B553" s="679" t="s">
        <v>416</v>
      </c>
      <c r="C553" s="680">
        <v>710</v>
      </c>
      <c r="D553" s="681" t="s">
        <v>476</v>
      </c>
      <c r="E553" s="682">
        <v>3000</v>
      </c>
      <c r="F553" s="804"/>
      <c r="G553" s="805"/>
      <c r="H553" s="805"/>
      <c r="I553" s="806"/>
      <c r="J553" s="805"/>
      <c r="K553" s="807"/>
    </row>
    <row r="554" spans="1:11" ht="12.75">
      <c r="A554" s="791"/>
      <c r="B554" s="792"/>
      <c r="C554" s="792"/>
      <c r="D554" s="686" t="s">
        <v>387</v>
      </c>
      <c r="E554" s="717">
        <f>SUM(E553)</f>
        <v>3000</v>
      </c>
      <c r="F554" s="718">
        <f>SUM(F553)</f>
        <v>0</v>
      </c>
      <c r="G554" s="550"/>
      <c r="H554" s="550"/>
      <c r="I554" s="793"/>
      <c r="J554" s="793"/>
      <c r="K554" s="794"/>
    </row>
    <row r="555" spans="1:11" ht="12.75">
      <c r="A555" s="9"/>
      <c r="B555" s="9"/>
      <c r="C555" s="9"/>
      <c r="D555" s="9"/>
      <c r="E555" s="35"/>
      <c r="F555" s="35"/>
      <c r="G555" s="36"/>
      <c r="H555" s="36"/>
      <c r="I555" s="36"/>
      <c r="J555" s="36"/>
      <c r="K555" s="36"/>
    </row>
    <row r="556" spans="1:11" ht="12.75">
      <c r="A556" s="9"/>
      <c r="B556" s="9"/>
      <c r="C556" s="9"/>
      <c r="D556" s="9"/>
      <c r="E556" s="35"/>
      <c r="F556" s="35"/>
      <c r="G556" s="36"/>
      <c r="H556" s="36"/>
      <c r="I556" s="36"/>
      <c r="J556" s="36"/>
      <c r="K556" s="36"/>
    </row>
    <row r="557" spans="1:11" ht="15.75">
      <c r="A557" s="655" t="s">
        <v>61</v>
      </c>
      <c r="B557" s="656"/>
      <c r="C557" s="553"/>
      <c r="D557" s="480"/>
      <c r="E557" s="480"/>
      <c r="F557" s="656"/>
      <c r="G557" s="480"/>
      <c r="H557" s="480"/>
      <c r="I557" s="480"/>
      <c r="J557" s="480"/>
      <c r="K557" s="481"/>
    </row>
    <row r="558" spans="1:11" ht="12.75">
      <c r="A558" s="695"/>
      <c r="B558" s="696"/>
      <c r="C558" s="481"/>
      <c r="D558" s="481"/>
      <c r="E558" s="481"/>
      <c r="F558" s="696"/>
      <c r="G558" s="481"/>
      <c r="H558" s="481"/>
      <c r="I558" s="481"/>
      <c r="J558" s="481"/>
      <c r="K558" s="481"/>
    </row>
    <row r="559" spans="1:11" ht="12.75">
      <c r="A559" s="808" t="s">
        <v>473</v>
      </c>
      <c r="B559" s="483"/>
      <c r="C559" s="658"/>
      <c r="D559" s="659"/>
      <c r="E559" s="55"/>
      <c r="F559" s="660"/>
      <c r="G559" s="56"/>
      <c r="H559" s="56"/>
      <c r="I559" s="56"/>
      <c r="J559" s="56"/>
      <c r="K559" s="325"/>
    </row>
    <row r="560" spans="1:11" ht="12.75">
      <c r="A560" s="371" t="s">
        <v>120</v>
      </c>
      <c r="B560" s="372" t="s">
        <v>121</v>
      </c>
      <c r="C560" s="372" t="s">
        <v>16</v>
      </c>
      <c r="D560" s="373" t="s">
        <v>0</v>
      </c>
      <c r="E560" s="374" t="s">
        <v>21</v>
      </c>
      <c r="F560" s="375" t="s">
        <v>21</v>
      </c>
      <c r="G560" s="376" t="s">
        <v>57</v>
      </c>
      <c r="H560" s="376" t="s">
        <v>58</v>
      </c>
      <c r="I560" s="145" t="s">
        <v>490</v>
      </c>
      <c r="J560" s="145" t="s">
        <v>490</v>
      </c>
      <c r="K560" s="145" t="s">
        <v>490</v>
      </c>
    </row>
    <row r="561" spans="1:11" ht="12.75">
      <c r="A561" s="377" t="s">
        <v>122</v>
      </c>
      <c r="B561" s="378" t="s">
        <v>123</v>
      </c>
      <c r="C561" s="378" t="s">
        <v>30</v>
      </c>
      <c r="D561" s="379"/>
      <c r="E561" s="380">
        <v>2018</v>
      </c>
      <c r="F561" s="381" t="s">
        <v>109</v>
      </c>
      <c r="G561" s="380" t="s">
        <v>110</v>
      </c>
      <c r="H561" s="380" t="s">
        <v>110</v>
      </c>
      <c r="I561" s="380" t="s">
        <v>491</v>
      </c>
      <c r="J561" s="380" t="s">
        <v>492</v>
      </c>
      <c r="K561" s="382" t="s">
        <v>493</v>
      </c>
    </row>
    <row r="562" spans="1:11" ht="12.75">
      <c r="A562" s="661" t="s">
        <v>418</v>
      </c>
      <c r="B562" s="662"/>
      <c r="C562" s="564"/>
      <c r="D562" s="663" t="s">
        <v>409</v>
      </c>
      <c r="E562" s="374"/>
      <c r="F562" s="375"/>
      <c r="G562" s="664"/>
      <c r="H562" s="664"/>
      <c r="I562" s="664"/>
      <c r="J562" s="664"/>
      <c r="K562" s="665"/>
    </row>
    <row r="563" spans="1:11" ht="12.75">
      <c r="A563" s="809"/>
      <c r="B563" s="810" t="s">
        <v>419</v>
      </c>
      <c r="C563" s="811">
        <v>710</v>
      </c>
      <c r="D563" s="812" t="s">
        <v>477</v>
      </c>
      <c r="E563" s="813">
        <v>3269.6</v>
      </c>
      <c r="F563" s="814">
        <v>7289.19</v>
      </c>
      <c r="G563" s="815"/>
      <c r="H563" s="815"/>
      <c r="I563" s="815"/>
      <c r="J563" s="815"/>
      <c r="K563" s="816"/>
    </row>
    <row r="564" spans="1:11" ht="12.75">
      <c r="A564" s="433"/>
      <c r="B564" s="405"/>
      <c r="C564" s="405"/>
      <c r="D564" s="434" t="s">
        <v>17</v>
      </c>
      <c r="E564" s="444">
        <f>SUM(E563)</f>
        <v>3269.6</v>
      </c>
      <c r="F564" s="445">
        <f>SUM(F563)</f>
        <v>7289.19</v>
      </c>
      <c r="G564" s="446"/>
      <c r="H564" s="446"/>
      <c r="I564" s="446"/>
      <c r="J564" s="446"/>
      <c r="K564" s="447"/>
    </row>
    <row r="565" spans="1:23" s="1" customFormat="1" ht="12.75">
      <c r="A565" s="460" t="s">
        <v>420</v>
      </c>
      <c r="B565" s="702"/>
      <c r="C565" s="428"/>
      <c r="D565" s="413" t="s">
        <v>421</v>
      </c>
      <c r="E565" s="411"/>
      <c r="F565" s="412"/>
      <c r="G565" s="428"/>
      <c r="H565" s="428"/>
      <c r="I565" s="428"/>
      <c r="J565" s="428"/>
      <c r="K565" s="432"/>
      <c r="L565" s="10"/>
      <c r="M565" s="13"/>
      <c r="N565" s="10"/>
      <c r="O565" s="10"/>
      <c r="P565" s="2"/>
      <c r="Q565" s="2"/>
      <c r="R565" s="2"/>
      <c r="S565" s="2"/>
      <c r="T565" s="2"/>
      <c r="U565" s="2"/>
      <c r="V565" s="2"/>
      <c r="W565" s="2"/>
    </row>
    <row r="566" spans="1:11" ht="12.75">
      <c r="A566" s="398"/>
      <c r="B566" s="440" t="s">
        <v>422</v>
      </c>
      <c r="C566" s="392">
        <v>710</v>
      </c>
      <c r="D566" s="399" t="s">
        <v>473</v>
      </c>
      <c r="E566" s="697"/>
      <c r="F566" s="708">
        <v>3710.81</v>
      </c>
      <c r="G566" s="677"/>
      <c r="H566" s="677"/>
      <c r="I566" s="677"/>
      <c r="J566" s="677"/>
      <c r="K566" s="698"/>
    </row>
    <row r="567" spans="1:11" ht="12.75">
      <c r="A567" s="709"/>
      <c r="B567" s="710"/>
      <c r="C567" s="711"/>
      <c r="D567" s="712" t="s">
        <v>17</v>
      </c>
      <c r="E567" s="713"/>
      <c r="F567" s="714">
        <f>SUM(F566)</f>
        <v>3710.81</v>
      </c>
      <c r="G567" s="715"/>
      <c r="H567" s="715"/>
      <c r="I567" s="612"/>
      <c r="J567" s="715"/>
      <c r="K567" s="716"/>
    </row>
    <row r="568" spans="1:11" ht="12.75">
      <c r="A568" s="683"/>
      <c r="B568" s="684"/>
      <c r="C568" s="685"/>
      <c r="D568" s="686" t="s">
        <v>423</v>
      </c>
      <c r="E568" s="717">
        <f>E564</f>
        <v>3269.6</v>
      </c>
      <c r="F568" s="718">
        <f>F564+F567</f>
        <v>11000</v>
      </c>
      <c r="G568" s="719"/>
      <c r="H568" s="719"/>
      <c r="I568" s="550"/>
      <c r="J568" s="719"/>
      <c r="K568" s="720"/>
    </row>
    <row r="569" spans="1:11" ht="12.75">
      <c r="A569" s="9"/>
      <c r="B569" s="9"/>
      <c r="C569" s="9"/>
      <c r="D569" s="9"/>
      <c r="E569" s="35"/>
      <c r="F569" s="35"/>
      <c r="G569" s="36"/>
      <c r="H569" s="36"/>
      <c r="I569" s="36"/>
      <c r="J569" s="36"/>
      <c r="K569" s="36"/>
    </row>
    <row r="570" spans="1:11" ht="12.75">
      <c r="A570" s="9"/>
      <c r="B570" s="9"/>
      <c r="C570" s="9"/>
      <c r="D570" s="9"/>
      <c r="E570" s="35"/>
      <c r="F570" s="35"/>
      <c r="G570" s="36"/>
      <c r="H570" s="36"/>
      <c r="I570" s="36"/>
      <c r="J570" s="36"/>
      <c r="K570" s="36"/>
    </row>
    <row r="571" spans="1:11" ht="15.75">
      <c r="A571" s="655" t="s">
        <v>62</v>
      </c>
      <c r="B571" s="480"/>
      <c r="C571" s="480"/>
      <c r="D571" s="480"/>
      <c r="E571" s="480"/>
      <c r="F571" s="480"/>
      <c r="G571" s="480"/>
      <c r="H571" s="480"/>
      <c r="I571" s="480"/>
      <c r="J571" s="481"/>
      <c r="K571" s="481"/>
    </row>
    <row r="572" spans="1:11" ht="12.75">
      <c r="A572" s="724"/>
      <c r="B572" s="481"/>
      <c r="C572" s="481"/>
      <c r="D572" s="481"/>
      <c r="E572" s="481"/>
      <c r="F572" s="481"/>
      <c r="G572" s="481"/>
      <c r="H572" s="481"/>
      <c r="I572" s="481"/>
      <c r="J572" s="481"/>
      <c r="K572" s="481"/>
    </row>
    <row r="573" spans="1:11" ht="12.75">
      <c r="A573" s="482" t="s">
        <v>473</v>
      </c>
      <c r="B573" s="483"/>
      <c r="C573" s="817"/>
      <c r="D573" s="481"/>
      <c r="E573" s="481"/>
      <c r="F573" s="481"/>
      <c r="G573" s="481"/>
      <c r="H573" s="481"/>
      <c r="I573" s="481"/>
      <c r="J573" s="481"/>
      <c r="K573" s="325"/>
    </row>
    <row r="574" spans="1:11" ht="12.75">
      <c r="A574" s="371" t="s">
        <v>120</v>
      </c>
      <c r="B574" s="372" t="s">
        <v>121</v>
      </c>
      <c r="C574" s="372" t="s">
        <v>16</v>
      </c>
      <c r="D574" s="373" t="s">
        <v>0</v>
      </c>
      <c r="E574" s="374" t="s">
        <v>21</v>
      </c>
      <c r="F574" s="375" t="s">
        <v>21</v>
      </c>
      <c r="G574" s="376" t="s">
        <v>57</v>
      </c>
      <c r="H574" s="376" t="s">
        <v>58</v>
      </c>
      <c r="I574" s="145" t="s">
        <v>490</v>
      </c>
      <c r="J574" s="145" t="s">
        <v>490</v>
      </c>
      <c r="K574" s="145" t="s">
        <v>490</v>
      </c>
    </row>
    <row r="575" spans="1:11" ht="12.75">
      <c r="A575" s="377" t="s">
        <v>122</v>
      </c>
      <c r="B575" s="378" t="s">
        <v>123</v>
      </c>
      <c r="C575" s="378" t="s">
        <v>30</v>
      </c>
      <c r="D575" s="379"/>
      <c r="E575" s="380">
        <v>2018</v>
      </c>
      <c r="F575" s="381" t="s">
        <v>109</v>
      </c>
      <c r="G575" s="380" t="s">
        <v>110</v>
      </c>
      <c r="H575" s="380" t="s">
        <v>110</v>
      </c>
      <c r="I575" s="380" t="s">
        <v>491</v>
      </c>
      <c r="J575" s="380" t="s">
        <v>492</v>
      </c>
      <c r="K575" s="382" t="s">
        <v>493</v>
      </c>
    </row>
    <row r="576" spans="1:11" ht="12.75">
      <c r="A576" s="818" t="s">
        <v>336</v>
      </c>
      <c r="B576" s="819" t="s">
        <v>338</v>
      </c>
      <c r="C576" s="819">
        <v>710</v>
      </c>
      <c r="D576" s="820" t="s">
        <v>474</v>
      </c>
      <c r="E576" s="821">
        <v>5019.6</v>
      </c>
      <c r="F576" s="822"/>
      <c r="G576" s="823"/>
      <c r="H576" s="824"/>
      <c r="I576" s="824"/>
      <c r="J576" s="824"/>
      <c r="K576" s="825"/>
    </row>
    <row r="577" spans="1:11" ht="12.75">
      <c r="A577" s="746"/>
      <c r="B577" s="650"/>
      <c r="C577" s="650"/>
      <c r="D577" s="747" t="s">
        <v>478</v>
      </c>
      <c r="E577" s="687">
        <f>SUM(E576)</f>
        <v>5019.6</v>
      </c>
      <c r="F577" s="688"/>
      <c r="G577" s="689"/>
      <c r="H577" s="748"/>
      <c r="I577" s="748"/>
      <c r="J577" s="748"/>
      <c r="K577" s="749"/>
    </row>
    <row r="578" spans="1:11" ht="12.75">
      <c r="A578" s="9"/>
      <c r="B578" s="9"/>
      <c r="C578" s="9"/>
      <c r="D578" s="9"/>
      <c r="E578" s="35"/>
      <c r="F578" s="35"/>
      <c r="G578" s="36"/>
      <c r="H578" s="36"/>
      <c r="I578" s="36"/>
      <c r="J578" s="36"/>
      <c r="K578" s="36"/>
    </row>
    <row r="579" spans="1:23" s="321" customFormat="1" ht="12.75">
      <c r="A579" s="9"/>
      <c r="B579" s="9"/>
      <c r="C579" s="9"/>
      <c r="D579" s="9"/>
      <c r="E579" s="35"/>
      <c r="F579" s="35"/>
      <c r="G579" s="36"/>
      <c r="H579" s="36"/>
      <c r="I579" s="36"/>
      <c r="J579" s="36"/>
      <c r="K579" s="36"/>
      <c r="L579" s="320"/>
      <c r="M579" s="326"/>
      <c r="N579" s="320"/>
      <c r="O579" s="320"/>
      <c r="P579" s="320"/>
      <c r="Q579" s="320"/>
      <c r="R579" s="320"/>
      <c r="S579" s="320"/>
      <c r="T579" s="320"/>
      <c r="U579" s="320"/>
      <c r="V579" s="320"/>
      <c r="W579" s="320"/>
    </row>
    <row r="580" spans="1:23" s="321" customFormat="1" ht="12.75">
      <c r="A580" s="750" t="s">
        <v>479</v>
      </c>
      <c r="B580" s="826"/>
      <c r="C580" s="826"/>
      <c r="D580" s="826"/>
      <c r="E580" s="827"/>
      <c r="F580" s="828"/>
      <c r="G580" s="829"/>
      <c r="H580" s="829"/>
      <c r="I580" s="829"/>
      <c r="J580" s="829"/>
      <c r="K580" s="325"/>
      <c r="L580" s="320"/>
      <c r="M580" s="326"/>
      <c r="N580" s="320"/>
      <c r="O580" s="320"/>
      <c r="P580" s="320"/>
      <c r="Q580" s="320"/>
      <c r="R580" s="320"/>
      <c r="S580" s="320"/>
      <c r="T580" s="320"/>
      <c r="U580" s="320"/>
      <c r="V580" s="320"/>
      <c r="W580" s="320"/>
    </row>
    <row r="581" spans="1:23" s="321" customFormat="1" ht="12.75">
      <c r="A581" s="371" t="s">
        <v>120</v>
      </c>
      <c r="B581" s="372" t="s">
        <v>121</v>
      </c>
      <c r="C581" s="372" t="s">
        <v>16</v>
      </c>
      <c r="D581" s="373" t="s">
        <v>0</v>
      </c>
      <c r="E581" s="374" t="s">
        <v>21</v>
      </c>
      <c r="F581" s="375" t="s">
        <v>21</v>
      </c>
      <c r="G581" s="376" t="s">
        <v>57</v>
      </c>
      <c r="H581" s="376" t="s">
        <v>58</v>
      </c>
      <c r="I581" s="145" t="s">
        <v>490</v>
      </c>
      <c r="J581" s="145" t="s">
        <v>490</v>
      </c>
      <c r="K581" s="145" t="s">
        <v>490</v>
      </c>
      <c r="L581" s="320"/>
      <c r="M581" s="326"/>
      <c r="N581" s="320"/>
      <c r="O581" s="320"/>
      <c r="P581" s="320"/>
      <c r="Q581" s="320"/>
      <c r="R581" s="320"/>
      <c r="S581" s="320"/>
      <c r="T581" s="320"/>
      <c r="U581" s="320"/>
      <c r="V581" s="320"/>
      <c r="W581" s="320"/>
    </row>
    <row r="582" spans="1:23" s="321" customFormat="1" ht="12.75">
      <c r="A582" s="377" t="s">
        <v>122</v>
      </c>
      <c r="B582" s="378" t="s">
        <v>123</v>
      </c>
      <c r="C582" s="378" t="s">
        <v>30</v>
      </c>
      <c r="D582" s="379"/>
      <c r="E582" s="380">
        <v>2018</v>
      </c>
      <c r="F582" s="381" t="s">
        <v>109</v>
      </c>
      <c r="G582" s="380" t="s">
        <v>110</v>
      </c>
      <c r="H582" s="380" t="s">
        <v>110</v>
      </c>
      <c r="I582" s="380" t="s">
        <v>491</v>
      </c>
      <c r="J582" s="380" t="s">
        <v>492</v>
      </c>
      <c r="K582" s="382" t="s">
        <v>493</v>
      </c>
      <c r="L582" s="320"/>
      <c r="M582" s="326"/>
      <c r="N582" s="320"/>
      <c r="O582" s="320"/>
      <c r="P582" s="320"/>
      <c r="Q582" s="320"/>
      <c r="R582" s="320"/>
      <c r="S582" s="320"/>
      <c r="T582" s="320"/>
      <c r="U582" s="320"/>
      <c r="V582" s="320"/>
      <c r="W582" s="320"/>
    </row>
    <row r="583" spans="1:11" ht="12.75">
      <c r="A583" s="285"/>
      <c r="B583" s="752"/>
      <c r="C583" s="752"/>
      <c r="D583" s="297" t="s">
        <v>480</v>
      </c>
      <c r="E583" s="286">
        <f aca="true" t="shared" si="101" ref="E583:K583">E514</f>
        <v>630717.19</v>
      </c>
      <c r="F583" s="294">
        <f>F514</f>
        <v>130660.12999999999</v>
      </c>
      <c r="G583" s="287">
        <f t="shared" si="101"/>
        <v>238485</v>
      </c>
      <c r="H583" s="287">
        <f t="shared" si="101"/>
        <v>617003</v>
      </c>
      <c r="I583" s="287">
        <f t="shared" si="101"/>
        <v>409108</v>
      </c>
      <c r="J583" s="287">
        <f t="shared" si="101"/>
        <v>43900</v>
      </c>
      <c r="K583" s="288">
        <f t="shared" si="101"/>
        <v>79000</v>
      </c>
    </row>
    <row r="584" spans="1:11" ht="12.75">
      <c r="A584" s="289"/>
      <c r="B584" s="777"/>
      <c r="C584" s="777"/>
      <c r="D584" s="298" t="s">
        <v>481</v>
      </c>
      <c r="E584" s="290">
        <f>E577+E568+E554+E542+E531</f>
        <v>188119.07</v>
      </c>
      <c r="F584" s="295">
        <f>F568+F542+F531</f>
        <v>44187.100000000006</v>
      </c>
      <c r="G584" s="291"/>
      <c r="H584" s="291"/>
      <c r="I584" s="291"/>
      <c r="J584" s="291"/>
      <c r="K584" s="292"/>
    </row>
    <row r="585" spans="1:11" ht="12.75">
      <c r="A585" s="755"/>
      <c r="B585" s="650"/>
      <c r="C585" s="650"/>
      <c r="D585" s="756" t="s">
        <v>23</v>
      </c>
      <c r="E585" s="687">
        <f aca="true" t="shared" si="102" ref="E585:K585">SUM(E583:E584)</f>
        <v>818836.26</v>
      </c>
      <c r="F585" s="688">
        <f>SUM(F583:F584)</f>
        <v>174847.22999999998</v>
      </c>
      <c r="G585" s="689">
        <f t="shared" si="102"/>
        <v>238485</v>
      </c>
      <c r="H585" s="689">
        <f t="shared" si="102"/>
        <v>617003</v>
      </c>
      <c r="I585" s="689">
        <f t="shared" si="102"/>
        <v>409108</v>
      </c>
      <c r="J585" s="689">
        <f t="shared" si="102"/>
        <v>43900</v>
      </c>
      <c r="K585" s="690">
        <f t="shared" si="102"/>
        <v>79000</v>
      </c>
    </row>
    <row r="586" spans="1:11" ht="12.75">
      <c r="A586" s="9"/>
      <c r="B586" s="9"/>
      <c r="C586" s="9"/>
      <c r="D586" s="9"/>
      <c r="E586" s="35"/>
      <c r="F586" s="35"/>
      <c r="G586" s="36"/>
      <c r="H586" s="36"/>
      <c r="I586" s="36"/>
      <c r="J586" s="36"/>
      <c r="K586" s="36"/>
    </row>
    <row r="587" spans="1:11" ht="12.75">
      <c r="A587" s="9"/>
      <c r="B587" s="9"/>
      <c r="C587" s="9"/>
      <c r="D587" s="9"/>
      <c r="E587" s="35"/>
      <c r="F587" s="35"/>
      <c r="G587" s="36"/>
      <c r="H587" s="36"/>
      <c r="I587" s="36"/>
      <c r="J587" s="36"/>
      <c r="K587" s="36"/>
    </row>
    <row r="588" spans="1:23" ht="12.75">
      <c r="A588" s="367" t="s">
        <v>482</v>
      </c>
      <c r="B588" s="368"/>
      <c r="C588" s="369"/>
      <c r="D588" s="370"/>
      <c r="E588" s="57"/>
      <c r="F588" s="57"/>
      <c r="G588" s="36"/>
      <c r="H588" s="36"/>
      <c r="I588" s="36"/>
      <c r="J588" s="36"/>
      <c r="K588" s="325"/>
      <c r="L588" s="2"/>
      <c r="M588" s="2"/>
      <c r="N588" s="2"/>
      <c r="O588"/>
      <c r="P588"/>
      <c r="Q588"/>
      <c r="R588"/>
      <c r="S588"/>
      <c r="T588"/>
      <c r="U588"/>
      <c r="V588"/>
      <c r="W588"/>
    </row>
    <row r="589" spans="1:23" ht="12.75">
      <c r="A589" s="371" t="s">
        <v>120</v>
      </c>
      <c r="B589" s="372" t="s">
        <v>121</v>
      </c>
      <c r="C589" s="372" t="s">
        <v>16</v>
      </c>
      <c r="D589" s="373" t="s">
        <v>0</v>
      </c>
      <c r="E589" s="374" t="s">
        <v>21</v>
      </c>
      <c r="F589" s="375" t="s">
        <v>21</v>
      </c>
      <c r="G589" s="376" t="s">
        <v>57</v>
      </c>
      <c r="H589" s="376" t="s">
        <v>58</v>
      </c>
      <c r="I589" s="145" t="s">
        <v>490</v>
      </c>
      <c r="J589" s="145" t="s">
        <v>490</v>
      </c>
      <c r="K589" s="145" t="s">
        <v>490</v>
      </c>
      <c r="L589" s="2"/>
      <c r="M589" s="2"/>
      <c r="N589" s="2"/>
      <c r="O589"/>
      <c r="P589"/>
      <c r="Q589"/>
      <c r="R589"/>
      <c r="S589"/>
      <c r="T589"/>
      <c r="U589"/>
      <c r="V589"/>
      <c r="W589"/>
    </row>
    <row r="590" spans="1:23" ht="12.75">
      <c r="A590" s="377" t="s">
        <v>122</v>
      </c>
      <c r="B590" s="378" t="s">
        <v>123</v>
      </c>
      <c r="C590" s="378" t="s">
        <v>30</v>
      </c>
      <c r="D590" s="379"/>
      <c r="E590" s="380">
        <v>2018</v>
      </c>
      <c r="F590" s="381" t="s">
        <v>109</v>
      </c>
      <c r="G590" s="380" t="s">
        <v>110</v>
      </c>
      <c r="H590" s="380" t="s">
        <v>110</v>
      </c>
      <c r="I590" s="380" t="s">
        <v>491</v>
      </c>
      <c r="J590" s="380" t="s">
        <v>492</v>
      </c>
      <c r="K590" s="382" t="s">
        <v>493</v>
      </c>
      <c r="L590" s="2"/>
      <c r="M590" s="2"/>
      <c r="N590" s="2"/>
      <c r="O590"/>
      <c r="P590"/>
      <c r="Q590"/>
      <c r="R590"/>
      <c r="S590"/>
      <c r="T590"/>
      <c r="U590"/>
      <c r="V590"/>
      <c r="W590"/>
    </row>
    <row r="591" spans="1:23" ht="12.75">
      <c r="A591" s="757" t="s">
        <v>288</v>
      </c>
      <c r="B591" s="758"/>
      <c r="C591" s="758"/>
      <c r="D591" s="830" t="s">
        <v>289</v>
      </c>
      <c r="E591" s="831">
        <v>803055.9500000001</v>
      </c>
      <c r="F591" s="759">
        <v>675590.3700000001</v>
      </c>
      <c r="G591" s="761">
        <v>750255</v>
      </c>
      <c r="H591" s="761">
        <v>1042572</v>
      </c>
      <c r="I591" s="762">
        <v>738829</v>
      </c>
      <c r="J591" s="762">
        <v>805366</v>
      </c>
      <c r="K591" s="763">
        <v>881507</v>
      </c>
      <c r="L591" s="2"/>
      <c r="M591" s="2"/>
      <c r="N591" s="2"/>
      <c r="O591"/>
      <c r="P591"/>
      <c r="Q591"/>
      <c r="R591"/>
      <c r="S591"/>
      <c r="T591"/>
      <c r="U591"/>
      <c r="V591"/>
      <c r="W591"/>
    </row>
    <row r="592" spans="1:23" ht="12.75">
      <c r="A592" s="391" t="s">
        <v>306</v>
      </c>
      <c r="B592" s="392"/>
      <c r="C592" s="392"/>
      <c r="D592" s="393" t="s">
        <v>307</v>
      </c>
      <c r="E592" s="394"/>
      <c r="F592" s="395"/>
      <c r="G592" s="409"/>
      <c r="H592" s="409"/>
      <c r="I592" s="396"/>
      <c r="J592" s="396"/>
      <c r="K592" s="397"/>
      <c r="L592" s="2"/>
      <c r="M592" s="2"/>
      <c r="N592" s="2"/>
      <c r="O592"/>
      <c r="P592"/>
      <c r="Q592"/>
      <c r="R592"/>
      <c r="S592"/>
      <c r="T592"/>
      <c r="U592"/>
      <c r="V592"/>
      <c r="W592"/>
    </row>
    <row r="593" spans="1:23" ht="12.75">
      <c r="A593" s="398"/>
      <c r="B593" s="392" t="s">
        <v>308</v>
      </c>
      <c r="C593" s="392">
        <v>820</v>
      </c>
      <c r="D593" s="399" t="s">
        <v>483</v>
      </c>
      <c r="E593" s="394">
        <v>137062.78</v>
      </c>
      <c r="F593" s="395">
        <v>136845.48</v>
      </c>
      <c r="G593" s="396">
        <v>129973</v>
      </c>
      <c r="H593" s="396">
        <v>943610</v>
      </c>
      <c r="I593" s="396">
        <v>90980</v>
      </c>
      <c r="J593" s="396">
        <v>133400</v>
      </c>
      <c r="K593" s="397">
        <v>117400</v>
      </c>
      <c r="L593" s="2"/>
      <c r="M593" s="2"/>
      <c r="N593" s="2"/>
      <c r="O593"/>
      <c r="P593"/>
      <c r="Q593"/>
      <c r="R593"/>
      <c r="S593"/>
      <c r="T593"/>
      <c r="U593"/>
      <c r="V593"/>
      <c r="W593"/>
    </row>
    <row r="594" spans="1:23" ht="12.75">
      <c r="A594" s="398"/>
      <c r="B594" s="392" t="s">
        <v>308</v>
      </c>
      <c r="C594" s="392">
        <v>820</v>
      </c>
      <c r="D594" s="399" t="s">
        <v>484</v>
      </c>
      <c r="E594" s="394">
        <v>57996.15</v>
      </c>
      <c r="F594" s="395">
        <v>58412.22</v>
      </c>
      <c r="G594" s="396">
        <v>58758</v>
      </c>
      <c r="H594" s="396">
        <v>58758</v>
      </c>
      <c r="I594" s="396">
        <v>59130</v>
      </c>
      <c r="J594" s="396">
        <v>58963</v>
      </c>
      <c r="K594" s="397">
        <v>59874</v>
      </c>
      <c r="L594" s="2"/>
      <c r="M594" s="2"/>
      <c r="N594" s="2"/>
      <c r="O594"/>
      <c r="P594"/>
      <c r="Q594"/>
      <c r="R594"/>
      <c r="S594"/>
      <c r="T594"/>
      <c r="U594"/>
      <c r="V594"/>
      <c r="W594"/>
    </row>
    <row r="595" spans="1:11" ht="12.75">
      <c r="A595" s="832"/>
      <c r="B595" s="743" t="s">
        <v>308</v>
      </c>
      <c r="C595" s="743">
        <v>820</v>
      </c>
      <c r="D595" s="833" t="s">
        <v>485</v>
      </c>
      <c r="E595" s="290">
        <v>0</v>
      </c>
      <c r="F595" s="295">
        <v>143407.36</v>
      </c>
      <c r="G595" s="291"/>
      <c r="H595" s="291"/>
      <c r="I595" s="291"/>
      <c r="J595" s="834"/>
      <c r="K595" s="835"/>
    </row>
    <row r="596" spans="1:23" ht="12.75">
      <c r="A596" s="683"/>
      <c r="B596" s="685"/>
      <c r="C596" s="685"/>
      <c r="D596" s="686" t="s">
        <v>17</v>
      </c>
      <c r="E596" s="687">
        <f aca="true" t="shared" si="103" ref="E596:K596">SUM(E593:E595)</f>
        <v>195058.93</v>
      </c>
      <c r="F596" s="688">
        <f>SUM(F593:F595)</f>
        <v>338665.06</v>
      </c>
      <c r="G596" s="689">
        <f t="shared" si="103"/>
        <v>188731</v>
      </c>
      <c r="H596" s="689">
        <f t="shared" si="103"/>
        <v>1002368</v>
      </c>
      <c r="I596" s="689">
        <f t="shared" si="103"/>
        <v>150110</v>
      </c>
      <c r="J596" s="689">
        <f t="shared" si="103"/>
        <v>192363</v>
      </c>
      <c r="K596" s="690">
        <f t="shared" si="103"/>
        <v>177274</v>
      </c>
      <c r="L596" s="2"/>
      <c r="M596" s="2"/>
      <c r="N596" s="2"/>
      <c r="O596"/>
      <c r="P596"/>
      <c r="Q596"/>
      <c r="R596"/>
      <c r="S596"/>
      <c r="T596"/>
      <c r="U596"/>
      <c r="V596"/>
      <c r="W596"/>
    </row>
    <row r="597" spans="1:23" ht="12.75">
      <c r="A597" s="9"/>
      <c r="B597" s="9"/>
      <c r="C597" s="9"/>
      <c r="D597" s="9"/>
      <c r="E597" s="35"/>
      <c r="F597" s="35"/>
      <c r="G597" s="36"/>
      <c r="H597" s="36"/>
      <c r="I597" s="36"/>
      <c r="J597" s="36"/>
      <c r="K597" s="36"/>
      <c r="L597" s="2"/>
      <c r="M597" s="2"/>
      <c r="N597" s="2"/>
      <c r="O597"/>
      <c r="P597"/>
      <c r="Q597"/>
      <c r="R597"/>
      <c r="S597"/>
      <c r="T597"/>
      <c r="U597"/>
      <c r="V597"/>
      <c r="W597"/>
    </row>
    <row r="598" spans="1:23" ht="12.75">
      <c r="A598" s="9"/>
      <c r="B598" s="9"/>
      <c r="C598" s="9"/>
      <c r="D598" s="9"/>
      <c r="E598" s="35"/>
      <c r="F598" s="35"/>
      <c r="G598" s="36"/>
      <c r="H598" s="836"/>
      <c r="I598" s="836"/>
      <c r="J598" s="836"/>
      <c r="K598" s="836"/>
      <c r="L598" s="2"/>
      <c r="M598" s="2"/>
      <c r="N598" s="2"/>
      <c r="O598"/>
      <c r="P598"/>
      <c r="Q598"/>
      <c r="R598"/>
      <c r="S598"/>
      <c r="T598"/>
      <c r="U598"/>
      <c r="V598"/>
      <c r="W598"/>
    </row>
    <row r="599" spans="1:23" ht="12.75">
      <c r="A599" s="9"/>
      <c r="B599" s="9"/>
      <c r="C599" s="9"/>
      <c r="D599" s="9"/>
      <c r="E599" s="35"/>
      <c r="F599" s="35"/>
      <c r="G599" s="36"/>
      <c r="H599" s="836"/>
      <c r="I599" s="836"/>
      <c r="J599" s="836"/>
      <c r="K599" s="836"/>
      <c r="L599" s="2"/>
      <c r="M599" s="2"/>
      <c r="N599" s="2"/>
      <c r="O599"/>
      <c r="P599"/>
      <c r="Q599"/>
      <c r="R599"/>
      <c r="S599"/>
      <c r="T599"/>
      <c r="U599"/>
      <c r="V599"/>
      <c r="W599"/>
    </row>
    <row r="600" spans="1:23" ht="12.75">
      <c r="A600" s="750" t="s">
        <v>486</v>
      </c>
      <c r="B600" s="837"/>
      <c r="C600" s="837"/>
      <c r="D600" s="837"/>
      <c r="E600" s="838"/>
      <c r="F600" s="838"/>
      <c r="G600" s="836"/>
      <c r="H600" s="836"/>
      <c r="I600" s="836"/>
      <c r="J600" s="836"/>
      <c r="K600" s="325"/>
      <c r="L600" s="2"/>
      <c r="M600" s="2"/>
      <c r="N600" s="2"/>
      <c r="O600"/>
      <c r="P600"/>
      <c r="Q600"/>
      <c r="R600"/>
      <c r="S600"/>
      <c r="T600"/>
      <c r="U600"/>
      <c r="V600"/>
      <c r="W600"/>
    </row>
    <row r="601" spans="1:23" ht="12.75">
      <c r="A601" s="371" t="s">
        <v>120</v>
      </c>
      <c r="B601" s="372" t="s">
        <v>121</v>
      </c>
      <c r="C601" s="372" t="s">
        <v>16</v>
      </c>
      <c r="D601" s="373" t="s">
        <v>0</v>
      </c>
      <c r="E601" s="374" t="s">
        <v>21</v>
      </c>
      <c r="F601" s="375" t="s">
        <v>21</v>
      </c>
      <c r="G601" s="376" t="s">
        <v>57</v>
      </c>
      <c r="H601" s="376" t="s">
        <v>58</v>
      </c>
      <c r="I601" s="145" t="s">
        <v>490</v>
      </c>
      <c r="J601" s="145" t="s">
        <v>490</v>
      </c>
      <c r="K601" s="145" t="s">
        <v>490</v>
      </c>
      <c r="L601" s="2"/>
      <c r="M601" s="2"/>
      <c r="N601" s="2"/>
      <c r="O601"/>
      <c r="P601"/>
      <c r="Q601"/>
      <c r="R601"/>
      <c r="S601"/>
      <c r="T601"/>
      <c r="U601"/>
      <c r="V601"/>
      <c r="W601"/>
    </row>
    <row r="602" spans="1:23" ht="12.75">
      <c r="A602" s="377" t="s">
        <v>122</v>
      </c>
      <c r="B602" s="378" t="s">
        <v>123</v>
      </c>
      <c r="C602" s="378" t="s">
        <v>30</v>
      </c>
      <c r="D602" s="379"/>
      <c r="E602" s="380">
        <v>2018</v>
      </c>
      <c r="F602" s="381" t="s">
        <v>109</v>
      </c>
      <c r="G602" s="380" t="s">
        <v>110</v>
      </c>
      <c r="H602" s="380" t="s">
        <v>110</v>
      </c>
      <c r="I602" s="380" t="s">
        <v>491</v>
      </c>
      <c r="J602" s="380" t="s">
        <v>492</v>
      </c>
      <c r="K602" s="382" t="s">
        <v>493</v>
      </c>
      <c r="L602" s="2"/>
      <c r="M602" s="2"/>
      <c r="N602" s="2"/>
      <c r="O602"/>
      <c r="P602"/>
      <c r="Q602"/>
      <c r="R602"/>
      <c r="S602"/>
      <c r="T602"/>
      <c r="U602"/>
      <c r="V602"/>
      <c r="W602"/>
    </row>
    <row r="603" spans="1:23" ht="12.75">
      <c r="A603" s="779"/>
      <c r="B603" s="780"/>
      <c r="C603" s="780"/>
      <c r="D603" s="756" t="s">
        <v>482</v>
      </c>
      <c r="E603" s="687">
        <f aca="true" t="shared" si="104" ref="E603:K603">E596</f>
        <v>195058.93</v>
      </c>
      <c r="F603" s="688">
        <f>F596</f>
        <v>338665.06</v>
      </c>
      <c r="G603" s="689">
        <f t="shared" si="104"/>
        <v>188731</v>
      </c>
      <c r="H603" s="689">
        <f t="shared" si="104"/>
        <v>1002368</v>
      </c>
      <c r="I603" s="689">
        <f t="shared" si="104"/>
        <v>150110</v>
      </c>
      <c r="J603" s="689">
        <f t="shared" si="104"/>
        <v>192363</v>
      </c>
      <c r="K603" s="690">
        <f t="shared" si="104"/>
        <v>177274</v>
      </c>
      <c r="L603" s="2"/>
      <c r="M603" s="2"/>
      <c r="N603" s="2"/>
      <c r="O603"/>
      <c r="P603"/>
      <c r="Q603"/>
      <c r="R603"/>
      <c r="S603"/>
      <c r="T603"/>
      <c r="U603"/>
      <c r="V603"/>
      <c r="W603"/>
    </row>
    <row r="604" spans="1:23" ht="9.75" customHeight="1">
      <c r="A604" s="839"/>
      <c r="B604" s="839"/>
      <c r="C604" s="839"/>
      <c r="D604" s="839"/>
      <c r="E604" s="840"/>
      <c r="F604" s="840"/>
      <c r="G604" s="836"/>
      <c r="H604" s="836"/>
      <c r="I604" s="836"/>
      <c r="J604" s="836"/>
      <c r="K604" s="836"/>
      <c r="L604" s="2"/>
      <c r="M604" s="2"/>
      <c r="N604" s="2"/>
      <c r="O604"/>
      <c r="P604"/>
      <c r="Q604"/>
      <c r="R604"/>
      <c r="S604"/>
      <c r="T604"/>
      <c r="U604"/>
      <c r="V604"/>
      <c r="W604"/>
    </row>
    <row r="605" spans="4:23" ht="10.5" customHeight="1">
      <c r="D605" s="58"/>
      <c r="E605" s="39"/>
      <c r="F605" s="39"/>
      <c r="G605" s="27"/>
      <c r="H605" s="27"/>
      <c r="I605" s="27"/>
      <c r="J605" s="27"/>
      <c r="K605" s="27"/>
      <c r="L605" s="2"/>
      <c r="M605" s="2"/>
      <c r="N605" s="2"/>
      <c r="O605"/>
      <c r="P605"/>
      <c r="Q605"/>
      <c r="R605"/>
      <c r="S605"/>
      <c r="T605"/>
      <c r="U605"/>
      <c r="V605"/>
      <c r="W605"/>
    </row>
    <row r="606" spans="1:23" ht="15.75" customHeight="1">
      <c r="A606" s="9"/>
      <c r="B606" s="9"/>
      <c r="C606" s="9"/>
      <c r="D606" s="9"/>
      <c r="E606" s="39"/>
      <c r="F606" s="39"/>
      <c r="G606" s="27"/>
      <c r="H606" s="27"/>
      <c r="I606" s="27"/>
      <c r="J606" s="27"/>
      <c r="K606" s="27"/>
      <c r="L606" s="2"/>
      <c r="M606" s="2"/>
      <c r="N606" s="2"/>
      <c r="O606"/>
      <c r="P606"/>
      <c r="Q606"/>
      <c r="R606"/>
      <c r="S606"/>
      <c r="T606"/>
      <c r="U606"/>
      <c r="V606"/>
      <c r="W606"/>
    </row>
    <row r="607" spans="1:11" ht="12.75">
      <c r="A607" s="841" t="s">
        <v>487</v>
      </c>
      <c r="B607" s="357"/>
      <c r="C607" s="357"/>
      <c r="D607" s="842"/>
      <c r="E607" s="35"/>
      <c r="F607" s="35"/>
      <c r="G607" s="36"/>
      <c r="H607" s="36"/>
      <c r="I607" s="36"/>
      <c r="J607" s="36"/>
      <c r="K607" s="325"/>
    </row>
    <row r="608" spans="1:11" ht="12.75">
      <c r="A608" s="371" t="s">
        <v>120</v>
      </c>
      <c r="B608" s="372" t="s">
        <v>121</v>
      </c>
      <c r="C608" s="372" t="s">
        <v>16</v>
      </c>
      <c r="D608" s="373" t="s">
        <v>0</v>
      </c>
      <c r="E608" s="374" t="s">
        <v>21</v>
      </c>
      <c r="F608" s="375" t="s">
        <v>21</v>
      </c>
      <c r="G608" s="376" t="s">
        <v>57</v>
      </c>
      <c r="H608" s="376" t="s">
        <v>58</v>
      </c>
      <c r="I608" s="145" t="s">
        <v>490</v>
      </c>
      <c r="J608" s="145" t="s">
        <v>490</v>
      </c>
      <c r="K608" s="145" t="s">
        <v>490</v>
      </c>
    </row>
    <row r="609" spans="1:11" ht="12.75">
      <c r="A609" s="377" t="s">
        <v>122</v>
      </c>
      <c r="B609" s="378" t="s">
        <v>123</v>
      </c>
      <c r="C609" s="378" t="s">
        <v>30</v>
      </c>
      <c r="D609" s="379"/>
      <c r="E609" s="380">
        <v>2018</v>
      </c>
      <c r="F609" s="381" t="s">
        <v>109</v>
      </c>
      <c r="G609" s="380" t="s">
        <v>110</v>
      </c>
      <c r="H609" s="380" t="s">
        <v>110</v>
      </c>
      <c r="I609" s="380" t="s">
        <v>491</v>
      </c>
      <c r="J609" s="380" t="s">
        <v>492</v>
      </c>
      <c r="K609" s="382" t="s">
        <v>493</v>
      </c>
    </row>
    <row r="610" spans="1:11" ht="12.75">
      <c r="A610" s="358"/>
      <c r="B610" s="843"/>
      <c r="C610" s="843"/>
      <c r="D610" s="844" t="s">
        <v>488</v>
      </c>
      <c r="E610" s="359">
        <f aca="true" t="shared" si="105" ref="E610:K610">E603+E585+E441</f>
        <v>6516878.07</v>
      </c>
      <c r="F610" s="845">
        <f t="shared" si="105"/>
        <v>6708450.31</v>
      </c>
      <c r="G610" s="360">
        <f t="shared" si="105"/>
        <v>7246423</v>
      </c>
      <c r="H610" s="360">
        <f t="shared" si="105"/>
        <v>8595841</v>
      </c>
      <c r="I610" s="360">
        <f t="shared" si="105"/>
        <v>7490024</v>
      </c>
      <c r="J610" s="360">
        <f t="shared" si="105"/>
        <v>7217997</v>
      </c>
      <c r="K610" s="361">
        <f t="shared" si="105"/>
        <v>7246197</v>
      </c>
    </row>
    <row r="611" spans="1:11" ht="12.75">
      <c r="A611" s="9"/>
      <c r="B611" s="9"/>
      <c r="C611" s="9"/>
      <c r="D611" s="9"/>
      <c r="E611" s="35"/>
      <c r="F611" s="35"/>
      <c r="G611" s="36"/>
      <c r="H611" s="36"/>
      <c r="I611" s="36"/>
      <c r="J611" s="36"/>
      <c r="K611" s="36"/>
    </row>
    <row r="613" spans="1:11" ht="12.75">
      <c r="A613" s="7"/>
      <c r="B613" s="5"/>
      <c r="C613" s="5"/>
      <c r="D613" s="7"/>
      <c r="E613" s="23"/>
      <c r="F613" s="23"/>
      <c r="G613" s="4"/>
      <c r="H613" s="4"/>
      <c r="I613" s="4"/>
      <c r="J613" s="4"/>
      <c r="K613" s="4"/>
    </row>
    <row r="614" spans="1:11" ht="12.75">
      <c r="A614" s="5"/>
      <c r="B614" s="5"/>
      <c r="C614" s="5"/>
      <c r="D614" s="7"/>
      <c r="E614" s="23"/>
      <c r="F614" s="23"/>
      <c r="G614" s="4"/>
      <c r="H614" s="4"/>
      <c r="I614" s="4"/>
      <c r="J614" s="4"/>
      <c r="K614" s="4"/>
    </row>
    <row r="615" spans="1:11" ht="12.75">
      <c r="A615" s="5"/>
      <c r="B615" s="5"/>
      <c r="C615" s="5"/>
      <c r="D615" s="5"/>
      <c r="E615" s="329"/>
      <c r="F615" s="329"/>
      <c r="G615" s="8"/>
      <c r="H615" s="8"/>
      <c r="I615" s="8"/>
      <c r="J615" s="8"/>
      <c r="K615" s="8"/>
    </row>
    <row r="616" spans="1:11" ht="12.75">
      <c r="A616" s="5"/>
      <c r="B616" s="5"/>
      <c r="C616" s="5"/>
      <c r="D616" s="5"/>
      <c r="E616" s="329"/>
      <c r="F616" s="329"/>
      <c r="G616" s="8"/>
      <c r="H616" s="8"/>
      <c r="I616" s="8"/>
      <c r="J616" s="8"/>
      <c r="K616" s="8"/>
    </row>
    <row r="617" spans="1:11" ht="12.75">
      <c r="A617" s="5"/>
      <c r="B617" s="5"/>
      <c r="C617" s="5"/>
      <c r="D617" s="5"/>
      <c r="E617" s="329"/>
      <c r="F617" s="329"/>
      <c r="G617" s="8"/>
      <c r="H617" s="8"/>
      <c r="I617" s="8"/>
      <c r="J617" s="8"/>
      <c r="K617" s="8"/>
    </row>
    <row r="618" spans="1:23" s="321" customFormat="1" ht="12.75">
      <c r="A618" s="5"/>
      <c r="B618" s="5"/>
      <c r="C618" s="5"/>
      <c r="D618" s="5"/>
      <c r="E618" s="23"/>
      <c r="F618" s="23"/>
      <c r="G618" s="4"/>
      <c r="H618" s="4"/>
      <c r="I618" s="4"/>
      <c r="J618" s="4"/>
      <c r="K618" s="4"/>
      <c r="L618" s="10"/>
      <c r="M618" s="13"/>
      <c r="N618" s="10"/>
      <c r="O618" s="10"/>
      <c r="P618" s="320"/>
      <c r="Q618" s="320"/>
      <c r="R618" s="320"/>
      <c r="S618" s="320"/>
      <c r="T618" s="320"/>
      <c r="U618" s="320"/>
      <c r="V618" s="320"/>
      <c r="W618" s="320"/>
    </row>
    <row r="619" spans="1:11" ht="12.75">
      <c r="A619" s="5"/>
      <c r="B619" s="5"/>
      <c r="C619" s="5"/>
      <c r="D619" s="7"/>
      <c r="E619" s="23"/>
      <c r="F619" s="23"/>
      <c r="G619" s="8"/>
      <c r="H619" s="8"/>
      <c r="I619" s="4"/>
      <c r="J619" s="4"/>
      <c r="K619" s="4"/>
    </row>
    <row r="620" spans="1:11" ht="12.75">
      <c r="A620" s="5"/>
      <c r="B620" s="5"/>
      <c r="C620" s="5"/>
      <c r="D620" s="5"/>
      <c r="E620" s="23"/>
      <c r="F620" s="23"/>
      <c r="G620" s="4"/>
      <c r="H620" s="4"/>
      <c r="I620" s="4"/>
      <c r="J620" s="4"/>
      <c r="K620" s="4"/>
    </row>
    <row r="621" spans="1:11" ht="12.75">
      <c r="A621" s="5"/>
      <c r="B621" s="5"/>
      <c r="C621" s="5"/>
      <c r="D621" s="5"/>
      <c r="E621" s="23"/>
      <c r="F621" s="23"/>
      <c r="G621" s="4"/>
      <c r="H621" s="4"/>
      <c r="I621" s="4"/>
      <c r="J621" s="4"/>
      <c r="K621" s="4"/>
    </row>
    <row r="622" spans="1:23" s="321" customFormat="1" ht="12.75">
      <c r="A622" s="5"/>
      <c r="B622" s="5"/>
      <c r="C622" s="5"/>
      <c r="D622" s="5"/>
      <c r="E622" s="23"/>
      <c r="F622" s="23"/>
      <c r="G622" s="4"/>
      <c r="H622" s="4"/>
      <c r="I622" s="4"/>
      <c r="J622" s="4"/>
      <c r="K622" s="4"/>
      <c r="L622" s="10"/>
      <c r="M622" s="13"/>
      <c r="N622" s="10"/>
      <c r="O622" s="10"/>
      <c r="P622" s="320"/>
      <c r="Q622" s="320"/>
      <c r="R622" s="320"/>
      <c r="S622" s="320"/>
      <c r="T622" s="320"/>
      <c r="U622" s="320"/>
      <c r="V622" s="320"/>
      <c r="W622" s="320"/>
    </row>
    <row r="623" spans="1:23" ht="12.75">
      <c r="A623" s="7"/>
      <c r="B623" s="5"/>
      <c r="C623" s="5"/>
      <c r="D623" s="7"/>
      <c r="E623" s="23"/>
      <c r="F623" s="23"/>
      <c r="G623" s="8"/>
      <c r="H623" s="8"/>
      <c r="I623" s="4"/>
      <c r="J623" s="4"/>
      <c r="K623" s="4"/>
      <c r="L623" s="2"/>
      <c r="M623" s="2"/>
      <c r="N623" s="2"/>
      <c r="O623"/>
      <c r="P623"/>
      <c r="Q623"/>
      <c r="R623"/>
      <c r="S623"/>
      <c r="T623"/>
      <c r="U623"/>
      <c r="V623"/>
      <c r="W623"/>
    </row>
    <row r="624" spans="1:23" ht="12.75">
      <c r="A624" s="5"/>
      <c r="B624" s="5"/>
      <c r="C624" s="5"/>
      <c r="D624" s="7"/>
      <c r="E624" s="23"/>
      <c r="F624" s="23"/>
      <c r="G624" s="8"/>
      <c r="H624" s="8"/>
      <c r="I624" s="4"/>
      <c r="J624" s="4"/>
      <c r="K624" s="4"/>
      <c r="L624" s="2"/>
      <c r="M624" s="2"/>
      <c r="N624" s="2"/>
      <c r="O624"/>
      <c r="P624"/>
      <c r="Q624"/>
      <c r="R624"/>
      <c r="S624"/>
      <c r="T624"/>
      <c r="U624"/>
      <c r="V624"/>
      <c r="W624"/>
    </row>
    <row r="625" spans="1:23" ht="12.75">
      <c r="A625" s="5"/>
      <c r="B625" s="5"/>
      <c r="C625" s="5"/>
      <c r="D625" s="5"/>
      <c r="E625" s="329"/>
      <c r="F625" s="329"/>
      <c r="G625" s="8"/>
      <c r="H625" s="8"/>
      <c r="I625" s="8"/>
      <c r="J625" s="8"/>
      <c r="K625" s="8"/>
      <c r="L625" s="2"/>
      <c r="M625" s="2"/>
      <c r="N625" s="2"/>
      <c r="O625"/>
      <c r="P625"/>
      <c r="Q625"/>
      <c r="R625"/>
      <c r="S625"/>
      <c r="T625"/>
      <c r="U625"/>
      <c r="V625"/>
      <c r="W625"/>
    </row>
    <row r="626" spans="1:23" ht="12.75">
      <c r="A626" s="5"/>
      <c r="B626" s="5"/>
      <c r="C626" s="5"/>
      <c r="D626" s="5"/>
      <c r="E626" s="329"/>
      <c r="F626" s="329"/>
      <c r="G626" s="8"/>
      <c r="H626" s="8"/>
      <c r="I626" s="8"/>
      <c r="J626" s="8"/>
      <c r="K626" s="8"/>
      <c r="L626" s="2"/>
      <c r="M626" s="2"/>
      <c r="N626" s="2"/>
      <c r="O626"/>
      <c r="P626"/>
      <c r="Q626"/>
      <c r="R626"/>
      <c r="S626"/>
      <c r="T626"/>
      <c r="U626"/>
      <c r="V626"/>
      <c r="W626"/>
    </row>
    <row r="627" spans="1:23" ht="12.75">
      <c r="A627" s="5"/>
      <c r="B627" s="5"/>
      <c r="C627" s="5"/>
      <c r="D627" s="5"/>
      <c r="E627" s="329"/>
      <c r="F627" s="329"/>
      <c r="G627" s="8"/>
      <c r="H627" s="8"/>
      <c r="I627" s="8"/>
      <c r="J627" s="8"/>
      <c r="K627" s="8"/>
      <c r="L627" s="2"/>
      <c r="M627" s="2"/>
      <c r="N627" s="2"/>
      <c r="O627"/>
      <c r="P627"/>
      <c r="Q627"/>
      <c r="R627"/>
      <c r="S627"/>
      <c r="T627"/>
      <c r="U627"/>
      <c r="V627"/>
      <c r="W627"/>
    </row>
    <row r="628" spans="1:23" ht="12.75">
      <c r="A628" s="5"/>
      <c r="B628" s="5"/>
      <c r="C628" s="5"/>
      <c r="D628" s="5"/>
      <c r="E628" s="329"/>
      <c r="F628" s="329"/>
      <c r="G628" s="8"/>
      <c r="H628" s="8"/>
      <c r="I628" s="8"/>
      <c r="J628" s="8"/>
      <c r="K628" s="8"/>
      <c r="L628" s="2"/>
      <c r="M628" s="2"/>
      <c r="N628" s="2"/>
      <c r="O628"/>
      <c r="P628"/>
      <c r="Q628"/>
      <c r="R628"/>
      <c r="S628"/>
      <c r="T628"/>
      <c r="U628"/>
      <c r="V628"/>
      <c r="W628"/>
    </row>
    <row r="629" spans="1:23" ht="12.75">
      <c r="A629" s="5"/>
      <c r="B629" s="5"/>
      <c r="C629" s="5"/>
      <c r="D629" s="5"/>
      <c r="E629" s="329"/>
      <c r="F629" s="329"/>
      <c r="G629" s="8"/>
      <c r="H629" s="8"/>
      <c r="I629" s="8"/>
      <c r="J629" s="8"/>
      <c r="K629" s="8"/>
      <c r="L629" s="2"/>
      <c r="M629" s="2"/>
      <c r="N629" s="2"/>
      <c r="O629"/>
      <c r="P629"/>
      <c r="Q629"/>
      <c r="R629"/>
      <c r="S629"/>
      <c r="T629"/>
      <c r="U629"/>
      <c r="V629"/>
      <c r="W629"/>
    </row>
    <row r="630" spans="1:23" ht="12.75">
      <c r="A630" s="5"/>
      <c r="B630" s="5"/>
      <c r="C630" s="5"/>
      <c r="D630" s="5"/>
      <c r="E630" s="329"/>
      <c r="F630" s="329"/>
      <c r="G630" s="8"/>
      <c r="H630" s="8"/>
      <c r="I630" s="8"/>
      <c r="J630" s="8"/>
      <c r="K630" s="8"/>
      <c r="L630" s="2"/>
      <c r="M630" s="2"/>
      <c r="N630" s="2"/>
      <c r="O630"/>
      <c r="P630"/>
      <c r="Q630"/>
      <c r="R630"/>
      <c r="S630"/>
      <c r="T630"/>
      <c r="U630"/>
      <c r="V630"/>
      <c r="W630"/>
    </row>
    <row r="631" spans="1:23" ht="12.75">
      <c r="A631" s="5"/>
      <c r="B631" s="5"/>
      <c r="C631" s="5"/>
      <c r="D631" s="5"/>
      <c r="E631" s="329"/>
      <c r="F631" s="329"/>
      <c r="G631" s="8"/>
      <c r="H631" s="8"/>
      <c r="I631" s="8"/>
      <c r="J631" s="8"/>
      <c r="K631" s="8"/>
      <c r="L631" s="2"/>
      <c r="M631" s="2"/>
      <c r="N631" s="2"/>
      <c r="O631"/>
      <c r="P631"/>
      <c r="Q631"/>
      <c r="R631"/>
      <c r="S631"/>
      <c r="T631"/>
      <c r="U631"/>
      <c r="V631"/>
      <c r="W631"/>
    </row>
    <row r="632" spans="1:23" ht="12.75">
      <c r="A632" s="5"/>
      <c r="B632" s="5"/>
      <c r="C632" s="5"/>
      <c r="D632" s="5"/>
      <c r="E632" s="23"/>
      <c r="F632" s="23"/>
      <c r="G632" s="4"/>
      <c r="H632" s="4"/>
      <c r="I632" s="4"/>
      <c r="J632" s="4"/>
      <c r="K632" s="4"/>
      <c r="L632" s="2"/>
      <c r="M632" s="2"/>
      <c r="N632" s="2"/>
      <c r="O632"/>
      <c r="P632"/>
      <c r="Q632"/>
      <c r="R632"/>
      <c r="S632"/>
      <c r="T632"/>
      <c r="U632"/>
      <c r="V632"/>
      <c r="W632"/>
    </row>
    <row r="633" spans="1:23" ht="12.75">
      <c r="A633" s="5"/>
      <c r="B633" s="5"/>
      <c r="C633" s="5"/>
      <c r="D633" s="7"/>
      <c r="E633" s="23"/>
      <c r="F633" s="23"/>
      <c r="G633" s="4"/>
      <c r="H633" s="4"/>
      <c r="I633" s="4"/>
      <c r="J633" s="4"/>
      <c r="K633" s="4"/>
      <c r="L633" s="2"/>
      <c r="M633" s="2"/>
      <c r="N633" s="2"/>
      <c r="O633"/>
      <c r="P633"/>
      <c r="Q633"/>
      <c r="R633"/>
      <c r="S633"/>
      <c r="T633"/>
      <c r="U633"/>
      <c r="V633"/>
      <c r="W633"/>
    </row>
    <row r="634" spans="1:23" ht="12.75">
      <c r="A634" s="5"/>
      <c r="B634" s="5"/>
      <c r="C634" s="5"/>
      <c r="D634" s="5"/>
      <c r="E634" s="23"/>
      <c r="F634" s="23"/>
      <c r="G634" s="4"/>
      <c r="H634" s="4"/>
      <c r="I634" s="4"/>
      <c r="J634" s="4"/>
      <c r="K634" s="4"/>
      <c r="L634" s="2"/>
      <c r="M634" s="2"/>
      <c r="N634" s="2"/>
      <c r="O634"/>
      <c r="P634"/>
      <c r="Q634"/>
      <c r="R634"/>
      <c r="S634"/>
      <c r="T634"/>
      <c r="U634"/>
      <c r="V634"/>
      <c r="W634"/>
    </row>
    <row r="635" spans="1:23" ht="12.75">
      <c r="A635" s="5"/>
      <c r="B635" s="5"/>
      <c r="C635" s="5"/>
      <c r="D635" s="5"/>
      <c r="E635" s="329"/>
      <c r="F635" s="329"/>
      <c r="G635" s="8"/>
      <c r="H635" s="8"/>
      <c r="I635" s="8"/>
      <c r="J635" s="8"/>
      <c r="K635" s="8"/>
      <c r="L635" s="2"/>
      <c r="M635" s="2"/>
      <c r="N635" s="2"/>
      <c r="O635"/>
      <c r="P635"/>
      <c r="Q635"/>
      <c r="R635"/>
      <c r="S635"/>
      <c r="T635"/>
      <c r="U635"/>
      <c r="V635"/>
      <c r="W635"/>
    </row>
    <row r="636" spans="1:23" ht="12.75">
      <c r="A636" s="5"/>
      <c r="B636" s="5"/>
      <c r="C636" s="5"/>
      <c r="D636" s="5"/>
      <c r="E636" s="329"/>
      <c r="F636" s="329"/>
      <c r="G636" s="8"/>
      <c r="H636" s="8"/>
      <c r="I636" s="8"/>
      <c r="J636" s="8"/>
      <c r="K636" s="8"/>
      <c r="L636" s="2"/>
      <c r="M636" s="2"/>
      <c r="N636" s="2"/>
      <c r="O636"/>
      <c r="P636"/>
      <c r="Q636"/>
      <c r="R636"/>
      <c r="S636"/>
      <c r="T636"/>
      <c r="U636"/>
      <c r="V636"/>
      <c r="W636"/>
    </row>
    <row r="637" spans="1:23" ht="12.75">
      <c r="A637" s="5"/>
      <c r="B637" s="5"/>
      <c r="C637" s="5"/>
      <c r="D637" s="5"/>
      <c r="E637" s="329"/>
      <c r="F637" s="329"/>
      <c r="G637" s="8"/>
      <c r="H637" s="8"/>
      <c r="I637" s="8"/>
      <c r="J637" s="8"/>
      <c r="K637" s="8"/>
      <c r="L637" s="2"/>
      <c r="M637" s="2"/>
      <c r="N637" s="2"/>
      <c r="O637"/>
      <c r="P637"/>
      <c r="Q637"/>
      <c r="R637"/>
      <c r="S637"/>
      <c r="T637"/>
      <c r="U637"/>
      <c r="V637"/>
      <c r="W637"/>
    </row>
    <row r="638" spans="1:23" ht="12.75">
      <c r="A638" s="5"/>
      <c r="B638" s="5"/>
      <c r="C638" s="5"/>
      <c r="D638" s="5"/>
      <c r="E638" s="329"/>
      <c r="F638" s="329"/>
      <c r="G638" s="8"/>
      <c r="H638" s="8"/>
      <c r="I638" s="8"/>
      <c r="J638" s="8"/>
      <c r="K638" s="8"/>
      <c r="L638" s="2"/>
      <c r="M638" s="2"/>
      <c r="N638" s="2"/>
      <c r="O638"/>
      <c r="P638"/>
      <c r="Q638"/>
      <c r="R638"/>
      <c r="S638"/>
      <c r="T638"/>
      <c r="U638"/>
      <c r="V638"/>
      <c r="W638"/>
    </row>
    <row r="639" spans="1:11" ht="12.75">
      <c r="A639" s="5"/>
      <c r="B639" s="5"/>
      <c r="C639" s="5"/>
      <c r="D639" s="5"/>
      <c r="E639" s="329"/>
      <c r="F639" s="329"/>
      <c r="G639" s="8"/>
      <c r="H639" s="8"/>
      <c r="I639" s="8"/>
      <c r="J639" s="8"/>
      <c r="K639" s="8"/>
    </row>
    <row r="640" spans="1:23" s="321" customFormat="1" ht="12.75">
      <c r="A640" s="5"/>
      <c r="B640" s="5"/>
      <c r="C640" s="5"/>
      <c r="D640" s="5"/>
      <c r="E640" s="23"/>
      <c r="F640" s="23"/>
      <c r="G640" s="4"/>
      <c r="H640" s="4"/>
      <c r="I640" s="4"/>
      <c r="J640" s="4"/>
      <c r="K640" s="4"/>
      <c r="L640" s="10"/>
      <c r="M640" s="13"/>
      <c r="N640" s="10"/>
      <c r="O640" s="10"/>
      <c r="P640" s="320"/>
      <c r="Q640" s="320"/>
      <c r="R640" s="320"/>
      <c r="S640" s="320"/>
      <c r="T640" s="320"/>
      <c r="U640" s="320"/>
      <c r="V640" s="320"/>
      <c r="W640" s="320"/>
    </row>
    <row r="641" spans="1:11" ht="12.75">
      <c r="A641" s="7"/>
      <c r="B641" s="5"/>
      <c r="C641" s="5"/>
      <c r="D641" s="7"/>
      <c r="E641" s="329"/>
      <c r="F641" s="23"/>
      <c r="G641" s="8"/>
      <c r="H641" s="8"/>
      <c r="I641" s="8"/>
      <c r="J641" s="8"/>
      <c r="K641" s="8"/>
    </row>
    <row r="642" spans="1:11" ht="12.75">
      <c r="A642" s="5"/>
      <c r="B642" s="5"/>
      <c r="C642" s="5"/>
      <c r="D642" s="5"/>
      <c r="E642" s="366"/>
      <c r="F642" s="366"/>
      <c r="G642" s="365"/>
      <c r="H642" s="365"/>
      <c r="I642" s="365"/>
      <c r="J642" s="365"/>
      <c r="K642" s="365"/>
    </row>
    <row r="643" spans="1:23" s="321" customFormat="1" ht="12.75">
      <c r="A643" s="5"/>
      <c r="B643" s="5"/>
      <c r="C643" s="5"/>
      <c r="D643" s="5"/>
      <c r="E643" s="23"/>
      <c r="F643" s="23"/>
      <c r="G643" s="4"/>
      <c r="H643" s="4"/>
      <c r="I643" s="4"/>
      <c r="J643" s="4"/>
      <c r="K643" s="4"/>
      <c r="L643" s="10"/>
      <c r="M643" s="13"/>
      <c r="N643" s="10"/>
      <c r="O643" s="10"/>
      <c r="P643" s="320"/>
      <c r="Q643" s="320"/>
      <c r="R643" s="320"/>
      <c r="S643" s="320"/>
      <c r="T643" s="320"/>
      <c r="U643" s="320"/>
      <c r="V643" s="320"/>
      <c r="W643" s="320"/>
    </row>
    <row r="644" spans="1:11" ht="12.75">
      <c r="A644" s="7"/>
      <c r="B644" s="5"/>
      <c r="C644" s="5"/>
      <c r="D644" s="7"/>
      <c r="E644" s="23"/>
      <c r="F644" s="23"/>
      <c r="G644" s="4"/>
      <c r="H644" s="4"/>
      <c r="I644" s="4"/>
      <c r="J644" s="4"/>
      <c r="K644" s="4"/>
    </row>
    <row r="645" spans="1:11" ht="12.75">
      <c r="A645" s="5"/>
      <c r="B645" s="5"/>
      <c r="C645" s="5"/>
      <c r="D645" s="7"/>
      <c r="E645" s="23"/>
      <c r="F645" s="23"/>
      <c r="G645" s="4"/>
      <c r="H645" s="4"/>
      <c r="I645" s="4"/>
      <c r="J645" s="4"/>
      <c r="K645" s="4"/>
    </row>
    <row r="646" spans="1:11" ht="12.75">
      <c r="A646" s="5"/>
      <c r="B646" s="5"/>
      <c r="C646" s="5"/>
      <c r="D646" s="5"/>
      <c r="E646" s="23"/>
      <c r="F646" s="23"/>
      <c r="G646" s="4"/>
      <c r="H646" s="4"/>
      <c r="I646" s="4"/>
      <c r="J646" s="4"/>
      <c r="K646" s="4"/>
    </row>
    <row r="647" spans="1:23" s="321" customFormat="1" ht="12.75">
      <c r="A647" s="5"/>
      <c r="B647" s="5"/>
      <c r="C647" s="5"/>
      <c r="D647" s="5"/>
      <c r="E647" s="23"/>
      <c r="F647" s="23"/>
      <c r="G647" s="4"/>
      <c r="H647" s="4"/>
      <c r="I647" s="4"/>
      <c r="J647" s="4"/>
      <c r="K647" s="4"/>
      <c r="L647" s="10"/>
      <c r="M647" s="13"/>
      <c r="N647" s="10"/>
      <c r="O647" s="10"/>
      <c r="P647" s="320"/>
      <c r="Q647" s="320"/>
      <c r="R647" s="320"/>
      <c r="S647" s="320"/>
      <c r="T647" s="320"/>
      <c r="U647" s="320"/>
      <c r="V647" s="320"/>
      <c r="W647" s="320"/>
    </row>
    <row r="648" spans="1:11" ht="12.75">
      <c r="A648" s="5"/>
      <c r="B648" s="5"/>
      <c r="C648" s="5"/>
      <c r="D648" s="7"/>
      <c r="E648" s="329"/>
      <c r="F648" s="329"/>
      <c r="G648" s="8"/>
      <c r="H648" s="8"/>
      <c r="I648" s="8"/>
      <c r="J648" s="8"/>
      <c r="K648" s="8"/>
    </row>
    <row r="649" spans="1:11" ht="12.75">
      <c r="A649" s="5"/>
      <c r="B649" s="5"/>
      <c r="C649" s="5"/>
      <c r="D649" s="5"/>
      <c r="E649" s="329"/>
      <c r="F649" s="329"/>
      <c r="G649" s="8"/>
      <c r="H649" s="8"/>
      <c r="I649" s="8"/>
      <c r="J649" s="8"/>
      <c r="K649" s="8"/>
    </row>
    <row r="650" spans="1:23" s="321" customFormat="1" ht="12.75">
      <c r="A650" s="5"/>
      <c r="B650" s="5"/>
      <c r="C650" s="5"/>
      <c r="D650" s="5"/>
      <c r="E650" s="23"/>
      <c r="F650" s="23"/>
      <c r="G650" s="4"/>
      <c r="H650" s="4"/>
      <c r="I650" s="4"/>
      <c r="J650" s="4"/>
      <c r="K650" s="4"/>
      <c r="L650" s="10"/>
      <c r="M650" s="13"/>
      <c r="N650" s="10"/>
      <c r="O650" s="10"/>
      <c r="P650" s="320"/>
      <c r="Q650" s="320"/>
      <c r="R650" s="320"/>
      <c r="S650" s="320"/>
      <c r="T650" s="320"/>
      <c r="U650" s="320"/>
      <c r="V650" s="320"/>
      <c r="W650" s="320"/>
    </row>
    <row r="651" spans="1:11" ht="12.75">
      <c r="A651" s="7"/>
      <c r="B651" s="5"/>
      <c r="C651" s="5"/>
      <c r="D651" s="7"/>
      <c r="E651" s="329"/>
      <c r="F651" s="329"/>
      <c r="G651" s="8"/>
      <c r="H651" s="8"/>
      <c r="I651" s="8"/>
      <c r="J651" s="8"/>
      <c r="K651" s="8"/>
    </row>
    <row r="652" spans="1:11" ht="12.75">
      <c r="A652" s="5"/>
      <c r="B652" s="5"/>
      <c r="C652" s="5"/>
      <c r="D652" s="7"/>
      <c r="E652" s="329"/>
      <c r="F652" s="329"/>
      <c r="G652" s="8"/>
      <c r="H652" s="8"/>
      <c r="I652" s="8"/>
      <c r="J652" s="8"/>
      <c r="K652" s="8"/>
    </row>
    <row r="653" spans="1:11" ht="12.75">
      <c r="A653" s="5"/>
      <c r="B653" s="5"/>
      <c r="C653" s="5"/>
      <c r="D653" s="5"/>
      <c r="E653" s="23"/>
      <c r="F653" s="23"/>
      <c r="G653" s="4"/>
      <c r="H653" s="4"/>
      <c r="I653" s="4"/>
      <c r="J653" s="4"/>
      <c r="K653" s="4"/>
    </row>
    <row r="654" spans="1:11" ht="12.75">
      <c r="A654" s="5"/>
      <c r="B654" s="5"/>
      <c r="C654" s="5"/>
      <c r="D654" s="5"/>
      <c r="E654" s="23"/>
      <c r="F654" s="23"/>
      <c r="G654" s="4"/>
      <c r="H654" s="4"/>
      <c r="I654" s="4"/>
      <c r="J654" s="4"/>
      <c r="K654" s="4"/>
    </row>
    <row r="655" spans="1:11" ht="12.75">
      <c r="A655" s="5"/>
      <c r="B655" s="5"/>
      <c r="C655" s="5"/>
      <c r="D655" s="5"/>
      <c r="E655" s="23"/>
      <c r="F655" s="23"/>
      <c r="G655" s="4"/>
      <c r="H655" s="4"/>
      <c r="I655" s="4"/>
      <c r="J655" s="4"/>
      <c r="K655" s="4"/>
    </row>
    <row r="656" spans="1:11" ht="12.75">
      <c r="A656" s="5"/>
      <c r="B656" s="5"/>
      <c r="C656" s="5"/>
      <c r="D656" s="5"/>
      <c r="E656" s="23"/>
      <c r="F656" s="23"/>
      <c r="G656" s="4"/>
      <c r="H656" s="4"/>
      <c r="I656" s="4"/>
      <c r="J656" s="4"/>
      <c r="K656" s="4"/>
    </row>
    <row r="657" spans="1:23" s="321" customFormat="1" ht="12.75">
      <c r="A657" s="5"/>
      <c r="B657" s="5"/>
      <c r="C657" s="5"/>
      <c r="D657" s="5"/>
      <c r="E657" s="23"/>
      <c r="F657" s="23"/>
      <c r="G657" s="4"/>
      <c r="H657" s="4"/>
      <c r="I657" s="4"/>
      <c r="J657" s="4"/>
      <c r="K657" s="4"/>
      <c r="L657" s="10"/>
      <c r="M657" s="13"/>
      <c r="N657" s="10"/>
      <c r="O657" s="10"/>
      <c r="P657" s="320"/>
      <c r="Q657" s="320"/>
      <c r="R657" s="320"/>
      <c r="S657" s="320"/>
      <c r="T657" s="320"/>
      <c r="U657" s="320"/>
      <c r="V657" s="320"/>
      <c r="W657" s="320"/>
    </row>
    <row r="658" spans="1:11" ht="12.75">
      <c r="A658" s="5"/>
      <c r="B658" s="5"/>
      <c r="C658" s="5"/>
      <c r="D658" s="7"/>
      <c r="E658" s="329"/>
      <c r="F658" s="329"/>
      <c r="G658" s="8"/>
      <c r="H658" s="8"/>
      <c r="I658" s="8"/>
      <c r="J658" s="8"/>
      <c r="K658" s="8"/>
    </row>
    <row r="659" spans="1:11" ht="12.75">
      <c r="A659" s="5"/>
      <c r="B659" s="5"/>
      <c r="C659" s="5"/>
      <c r="D659" s="5"/>
      <c r="E659" s="329"/>
      <c r="F659" s="329"/>
      <c r="G659" s="8"/>
      <c r="H659" s="8"/>
      <c r="I659" s="8"/>
      <c r="J659" s="8"/>
      <c r="K659" s="8"/>
    </row>
    <row r="660" spans="1:11" ht="12.75">
      <c r="A660" s="5"/>
      <c r="B660" s="5"/>
      <c r="C660" s="5"/>
      <c r="D660" s="5"/>
      <c r="E660" s="329"/>
      <c r="F660" s="329"/>
      <c r="G660" s="8"/>
      <c r="H660" s="8"/>
      <c r="I660" s="8"/>
      <c r="J660" s="8"/>
      <c r="K660" s="8"/>
    </row>
    <row r="661" spans="1:11" ht="12.75">
      <c r="A661" s="5"/>
      <c r="B661" s="5"/>
      <c r="C661" s="5"/>
      <c r="D661" s="5"/>
      <c r="E661" s="329"/>
      <c r="F661" s="329"/>
      <c r="G661" s="8"/>
      <c r="H661" s="8"/>
      <c r="I661" s="8"/>
      <c r="J661" s="8"/>
      <c r="K661" s="8"/>
    </row>
    <row r="662" spans="1:23" s="321" customFormat="1" ht="12.75">
      <c r="A662" s="5"/>
      <c r="B662" s="5"/>
      <c r="C662" s="5"/>
      <c r="D662" s="5"/>
      <c r="E662" s="23"/>
      <c r="F662" s="23"/>
      <c r="G662" s="4"/>
      <c r="H662" s="4"/>
      <c r="I662" s="4"/>
      <c r="J662" s="4"/>
      <c r="K662" s="4"/>
      <c r="L662" s="10"/>
      <c r="M662" s="13"/>
      <c r="N662" s="10"/>
      <c r="O662" s="10"/>
      <c r="P662" s="320"/>
      <c r="Q662" s="320"/>
      <c r="R662" s="320"/>
      <c r="S662" s="320"/>
      <c r="T662" s="320"/>
      <c r="U662" s="320"/>
      <c r="V662" s="320"/>
      <c r="W662" s="320"/>
    </row>
    <row r="663" spans="1:11" ht="12.75">
      <c r="A663" s="5"/>
      <c r="B663" s="5"/>
      <c r="C663" s="5"/>
      <c r="D663" s="7"/>
      <c r="E663" s="329"/>
      <c r="F663" s="329"/>
      <c r="G663" s="8"/>
      <c r="H663" s="8"/>
      <c r="I663" s="8"/>
      <c r="J663" s="8"/>
      <c r="K663" s="8"/>
    </row>
    <row r="664" spans="1:11" ht="12.75">
      <c r="A664" s="5"/>
      <c r="B664" s="5"/>
      <c r="C664" s="5"/>
      <c r="D664" s="5"/>
      <c r="E664" s="23"/>
      <c r="F664" s="23"/>
      <c r="G664" s="4"/>
      <c r="H664" s="4"/>
      <c r="I664" s="4"/>
      <c r="J664" s="4"/>
      <c r="K664" s="4"/>
    </row>
    <row r="665" spans="1:11" ht="12.75">
      <c r="A665" s="5"/>
      <c r="B665" s="5"/>
      <c r="C665" s="5"/>
      <c r="D665" s="5"/>
      <c r="E665" s="23"/>
      <c r="F665" s="23"/>
      <c r="G665" s="4"/>
      <c r="H665" s="4"/>
      <c r="I665" s="4"/>
      <c r="J665" s="4"/>
      <c r="K665" s="4"/>
    </row>
    <row r="666" spans="1:11" ht="12.75">
      <c r="A666" s="5"/>
      <c r="B666" s="5"/>
      <c r="C666" s="5"/>
      <c r="D666" s="5"/>
      <c r="E666" s="329"/>
      <c r="F666" s="329"/>
      <c r="G666" s="4"/>
      <c r="H666" s="4"/>
      <c r="I666" s="8"/>
      <c r="J666" s="8"/>
      <c r="K666" s="8"/>
    </row>
    <row r="667" spans="1:23" s="321" customFormat="1" ht="12.75">
      <c r="A667" s="5"/>
      <c r="B667" s="5"/>
      <c r="C667" s="5"/>
      <c r="D667" s="5"/>
      <c r="E667" s="23"/>
      <c r="F667" s="23"/>
      <c r="G667" s="4"/>
      <c r="H667" s="4"/>
      <c r="I667" s="4"/>
      <c r="J667" s="4"/>
      <c r="K667" s="4"/>
      <c r="L667" s="10"/>
      <c r="M667" s="13"/>
      <c r="N667" s="10"/>
      <c r="O667" s="10"/>
      <c r="P667" s="320"/>
      <c r="Q667" s="320"/>
      <c r="R667" s="320"/>
      <c r="S667" s="320"/>
      <c r="T667" s="320"/>
      <c r="U667" s="320"/>
      <c r="V667" s="320"/>
      <c r="W667" s="320"/>
    </row>
    <row r="668" spans="1:11" ht="12.75">
      <c r="A668" s="7"/>
      <c r="B668" s="7"/>
      <c r="C668" s="7"/>
      <c r="D668" s="7"/>
      <c r="E668" s="364"/>
      <c r="F668" s="364"/>
      <c r="G668" s="6"/>
      <c r="H668" s="6"/>
      <c r="I668" s="6"/>
      <c r="J668" s="6"/>
      <c r="K668" s="6"/>
    </row>
    <row r="669" spans="1:23" ht="12.75">
      <c r="A669" s="7"/>
      <c r="B669" s="5"/>
      <c r="C669" s="5"/>
      <c r="D669" s="7"/>
      <c r="E669" s="23"/>
      <c r="F669" s="23"/>
      <c r="G669" s="4"/>
      <c r="H669" s="4"/>
      <c r="I669" s="4"/>
      <c r="J669" s="4"/>
      <c r="K669" s="4"/>
      <c r="L669" s="2"/>
      <c r="M669" s="2"/>
      <c r="N669" s="2"/>
      <c r="O669"/>
      <c r="P669"/>
      <c r="Q669"/>
      <c r="R669"/>
      <c r="S669"/>
      <c r="T669"/>
      <c r="U669"/>
      <c r="V669"/>
      <c r="W669"/>
    </row>
    <row r="670" spans="1:23" ht="12.75">
      <c r="A670" s="5"/>
      <c r="B670" s="5"/>
      <c r="C670" s="5"/>
      <c r="D670" s="5"/>
      <c r="E670" s="23"/>
      <c r="F670" s="23"/>
      <c r="G670" s="4"/>
      <c r="H670" s="4"/>
      <c r="I670" s="4"/>
      <c r="J670" s="4"/>
      <c r="K670" s="4"/>
      <c r="L670" s="2"/>
      <c r="M670" s="2"/>
      <c r="N670" s="2"/>
      <c r="O670"/>
      <c r="P670"/>
      <c r="Q670"/>
      <c r="R670"/>
      <c r="S670"/>
      <c r="T670"/>
      <c r="U670"/>
      <c r="V670"/>
      <c r="W670"/>
    </row>
    <row r="671" spans="1:23" ht="12.75">
      <c r="A671" s="5"/>
      <c r="B671" s="5"/>
      <c r="C671" s="5"/>
      <c r="D671" s="5"/>
      <c r="E671" s="23"/>
      <c r="F671" s="23"/>
      <c r="G671" s="4"/>
      <c r="H671" s="4"/>
      <c r="I671" s="4"/>
      <c r="J671" s="4"/>
      <c r="K671" s="4"/>
      <c r="L671" s="2"/>
      <c r="M671" s="2"/>
      <c r="N671" s="2"/>
      <c r="O671"/>
      <c r="P671"/>
      <c r="Q671"/>
      <c r="R671"/>
      <c r="S671"/>
      <c r="T671"/>
      <c r="U671"/>
      <c r="V671"/>
      <c r="W671"/>
    </row>
    <row r="672" spans="1:23" ht="12.75">
      <c r="A672" s="5"/>
      <c r="B672" s="5"/>
      <c r="C672" s="5"/>
      <c r="D672" s="5"/>
      <c r="E672" s="23"/>
      <c r="F672" s="23"/>
      <c r="G672" s="4"/>
      <c r="H672" s="4"/>
      <c r="I672" s="4"/>
      <c r="J672" s="4"/>
      <c r="K672" s="4"/>
      <c r="L672" s="2"/>
      <c r="M672" s="2"/>
      <c r="N672" s="2"/>
      <c r="O672"/>
      <c r="P672"/>
      <c r="Q672"/>
      <c r="R672"/>
      <c r="S672"/>
      <c r="T672"/>
      <c r="U672"/>
      <c r="V672"/>
      <c r="W672"/>
    </row>
    <row r="673" spans="1:23" ht="12.75">
      <c r="A673" s="5"/>
      <c r="B673" s="5"/>
      <c r="C673" s="5"/>
      <c r="D673" s="5"/>
      <c r="E673" s="23"/>
      <c r="F673" s="23"/>
      <c r="G673" s="4"/>
      <c r="H673" s="4"/>
      <c r="I673" s="4"/>
      <c r="J673" s="4"/>
      <c r="K673" s="4"/>
      <c r="L673" s="2"/>
      <c r="M673" s="2"/>
      <c r="N673" s="2"/>
      <c r="O673"/>
      <c r="P673"/>
      <c r="Q673"/>
      <c r="R673"/>
      <c r="S673"/>
      <c r="T673"/>
      <c r="U673"/>
      <c r="V673"/>
      <c r="W673"/>
    </row>
    <row r="674" spans="1:23" ht="12.75">
      <c r="A674" s="5"/>
      <c r="B674" s="5"/>
      <c r="C674" s="5"/>
      <c r="D674" s="5"/>
      <c r="E674" s="23"/>
      <c r="F674" s="23"/>
      <c r="G674" s="4"/>
      <c r="H674" s="4"/>
      <c r="I674" s="4"/>
      <c r="J674" s="4"/>
      <c r="K674" s="4"/>
      <c r="L674" s="2"/>
      <c r="M674" s="2"/>
      <c r="N674" s="2"/>
      <c r="O674"/>
      <c r="P674"/>
      <c r="Q674"/>
      <c r="R674"/>
      <c r="S674"/>
      <c r="T674"/>
      <c r="U674"/>
      <c r="V674"/>
      <c r="W674"/>
    </row>
    <row r="675" spans="1:23" ht="12.75">
      <c r="A675" s="5"/>
      <c r="B675" s="5"/>
      <c r="C675" s="5"/>
      <c r="D675" s="5"/>
      <c r="E675" s="23"/>
      <c r="F675" s="23"/>
      <c r="G675" s="4"/>
      <c r="H675" s="4"/>
      <c r="I675" s="4"/>
      <c r="J675" s="4"/>
      <c r="K675" s="4"/>
      <c r="L675" s="2"/>
      <c r="M675" s="2"/>
      <c r="N675" s="2"/>
      <c r="O675"/>
      <c r="P675"/>
      <c r="Q675"/>
      <c r="R675"/>
      <c r="S675"/>
      <c r="T675"/>
      <c r="U675"/>
      <c r="V675"/>
      <c r="W675"/>
    </row>
    <row r="676" spans="1:23" ht="12.75">
      <c r="A676" s="7"/>
      <c r="B676" s="5"/>
      <c r="C676" s="5"/>
      <c r="D676" s="7"/>
      <c r="E676" s="23"/>
      <c r="F676" s="23"/>
      <c r="G676" s="8"/>
      <c r="H676" s="8"/>
      <c r="I676" s="4"/>
      <c r="J676" s="4"/>
      <c r="K676" s="4"/>
      <c r="L676" s="2"/>
      <c r="M676" s="2"/>
      <c r="N676" s="2"/>
      <c r="O676"/>
      <c r="P676"/>
      <c r="Q676"/>
      <c r="R676"/>
      <c r="S676"/>
      <c r="T676"/>
      <c r="U676"/>
      <c r="V676"/>
      <c r="W676"/>
    </row>
    <row r="677" spans="1:23" ht="12.75">
      <c r="A677" s="5"/>
      <c r="B677" s="5"/>
      <c r="C677" s="5"/>
      <c r="D677" s="5"/>
      <c r="E677" s="329"/>
      <c r="F677" s="329"/>
      <c r="G677" s="8"/>
      <c r="H677" s="8"/>
      <c r="I677" s="8"/>
      <c r="J677" s="8"/>
      <c r="K677" s="8"/>
      <c r="L677" s="2"/>
      <c r="M677" s="2"/>
      <c r="N677" s="2"/>
      <c r="O677"/>
      <c r="P677"/>
      <c r="Q677"/>
      <c r="R677"/>
      <c r="S677"/>
      <c r="T677"/>
      <c r="U677"/>
      <c r="V677"/>
      <c r="W677"/>
    </row>
    <row r="678" spans="1:23" ht="12.75">
      <c r="A678" s="5"/>
      <c r="B678" s="5"/>
      <c r="C678" s="5"/>
      <c r="D678" s="5"/>
      <c r="E678" s="329"/>
      <c r="F678" s="329"/>
      <c r="G678" s="8"/>
      <c r="H678" s="8"/>
      <c r="I678" s="8"/>
      <c r="J678" s="8"/>
      <c r="K678" s="8"/>
      <c r="L678" s="2"/>
      <c r="M678" s="2"/>
      <c r="N678" s="2"/>
      <c r="O678"/>
      <c r="P678"/>
      <c r="Q678"/>
      <c r="R678"/>
      <c r="S678"/>
      <c r="T678"/>
      <c r="U678"/>
      <c r="V678"/>
      <c r="W678"/>
    </row>
    <row r="679" spans="1:11" ht="12.75">
      <c r="A679" s="5"/>
      <c r="B679" s="5"/>
      <c r="C679" s="5"/>
      <c r="D679" s="5"/>
      <c r="E679" s="23"/>
      <c r="F679" s="23"/>
      <c r="G679" s="4"/>
      <c r="H679" s="4"/>
      <c r="I679" s="4"/>
      <c r="J679" s="4"/>
      <c r="K679" s="4"/>
    </row>
    <row r="680" spans="1:11" ht="12.75">
      <c r="A680" s="7"/>
      <c r="B680" s="7"/>
      <c r="C680" s="7"/>
      <c r="D680" s="7"/>
      <c r="E680" s="364"/>
      <c r="F680" s="364"/>
      <c r="G680" s="6"/>
      <c r="H680" s="6"/>
      <c r="I680" s="6"/>
      <c r="J680" s="6"/>
      <c r="K680" s="6"/>
    </row>
    <row r="682" spans="3:11" ht="12.75">
      <c r="C682" s="5"/>
      <c r="D682" s="5"/>
      <c r="E682" s="21"/>
      <c r="F682" s="329"/>
      <c r="G682" s="330"/>
      <c r="H682" s="330"/>
      <c r="I682" s="330"/>
      <c r="J682" s="330"/>
      <c r="K682" s="330"/>
    </row>
    <row r="683" spans="3:11" ht="12.75">
      <c r="C683" s="5"/>
      <c r="D683" s="5"/>
      <c r="E683" s="21"/>
      <c r="F683" s="329"/>
      <c r="G683" s="330"/>
      <c r="H683" s="330"/>
      <c r="I683" s="330"/>
      <c r="J683" s="330"/>
      <c r="K683" s="330"/>
    </row>
    <row r="684" spans="3:11" ht="12.75">
      <c r="C684" s="5"/>
      <c r="D684" s="5"/>
      <c r="E684" s="329"/>
      <c r="F684" s="329"/>
      <c r="G684" s="330"/>
      <c r="H684" s="330"/>
      <c r="I684" s="330"/>
      <c r="J684" s="330"/>
      <c r="K684" s="330"/>
    </row>
    <row r="685" spans="3:11" ht="12.75">
      <c r="C685" s="5"/>
      <c r="D685" s="5"/>
      <c r="E685" s="329"/>
      <c r="F685" s="329"/>
      <c r="G685" s="330"/>
      <c r="H685" s="330"/>
      <c r="I685" s="330"/>
      <c r="J685" s="330"/>
      <c r="K685" s="330"/>
    </row>
    <row r="686" spans="3:11" ht="12.75">
      <c r="C686" s="5"/>
      <c r="D686" s="5"/>
      <c r="E686" s="329"/>
      <c r="F686" s="329"/>
      <c r="G686" s="330"/>
      <c r="H686" s="330"/>
      <c r="I686" s="330"/>
      <c r="J686" s="330"/>
      <c r="K686" s="330"/>
    </row>
    <row r="687" spans="5:11" ht="12.75">
      <c r="E687" s="329"/>
      <c r="F687" s="329"/>
      <c r="G687" s="8"/>
      <c r="H687" s="8"/>
      <c r="I687" s="8"/>
      <c r="J687" s="8"/>
      <c r="K687" s="8"/>
    </row>
  </sheetData>
  <sheetProtection selectLockedCells="1" selectUnlockedCells="1"/>
  <mergeCells count="1">
    <mergeCell ref="A1:K1"/>
  </mergeCells>
  <printOptions horizontalCentered="1"/>
  <pageMargins left="0.35433070866141736" right="0.35433070866141736" top="0.7874015748031497" bottom="0.5118110236220472" header="0" footer="0.2362204724409449"/>
  <pageSetup fitToHeight="50" horizontalDpi="600" verticalDpi="600" orientation="portrait" paperSize="9" scale="75" r:id="rId1"/>
  <rowBreaks count="10" manualBreakCount="10">
    <brk id="60" max="255" man="1"/>
    <brk id="131" max="255" man="1"/>
    <brk id="184" max="255" man="1"/>
    <brk id="228" max="255" man="1"/>
    <brk id="280" max="255" man="1"/>
    <brk id="326" max="255" man="1"/>
    <brk id="386" max="255" man="1"/>
    <brk id="441" max="10" man="1"/>
    <brk id="514" max="10" man="1"/>
    <brk id="6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ANYU</cp:lastModifiedBy>
  <cp:lastPrinted>2020-11-30T16:45:21Z</cp:lastPrinted>
  <dcterms:created xsi:type="dcterms:W3CDTF">2013-10-25T06:34:10Z</dcterms:created>
  <dcterms:modified xsi:type="dcterms:W3CDTF">2021-02-18T22:46:30Z</dcterms:modified>
  <cp:category/>
  <cp:version/>
  <cp:contentType/>
  <cp:contentStatus/>
</cp:coreProperties>
</file>