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60" windowWidth="16380" windowHeight="1530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<sst xmlns="http://schemas.openxmlformats.org/spreadsheetml/2006/main" count="680" uniqueCount="400">
  <si>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</si>
  <si>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</si>
  <si>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</si>
  <si>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</si>
  <si>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</si>
  <si>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</si>
  <si>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</si>
  <si>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</si>
  <si>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</si>
  <si>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</si>
  <si>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</si>
  <si>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</si>
  <si>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</si>
  <si>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</si>
  <si>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</si>
  <si>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</si>
  <si>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</si>
  <si>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</si>
  <si>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</si>
  <si>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</si>
  <si>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</si>
  <si>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</si>
  <si>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</si>
  <si>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</si>
  <si>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</si>
  <si>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</si>
  <si>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</si>
  <si>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</si>
  <si>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</si>
  <si>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</si>
  <si>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S p o l u</t>
  </si>
  <si>
    <t>1.1.2.</t>
  </si>
  <si>
    <t>Zasadnutie orgánov mesta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</si>
  <si>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</si>
  <si>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</si>
  <si>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</si>
  <si>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</si>
  <si>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</si>
  <si>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</si>
  <si>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</si>
  <si>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</si>
  <si>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</si>
  <si>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</si>
  <si>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</si>
  <si>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</si>
  <si>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</si>
  <si>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</si>
  <si>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</si>
  <si>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</si>
  <si>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</si>
  <si>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</si>
  <si>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</si>
  <si>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</si>
  <si>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</si>
  <si>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</si>
  <si>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</si>
  <si>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</si>
  <si>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</si>
  <si>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</si>
  <si>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</si>
  <si>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</si>
  <si>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</si>
  <si>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</si>
  <si>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</si>
  <si>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</si>
  <si>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</si>
  <si>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</si>
  <si>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</si>
  <si>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</si>
  <si>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</si>
  <si>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</si>
  <si>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</si>
  <si>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</si>
  <si>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</si>
  <si>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</si>
  <si>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</si>
  <si>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</si>
  <si>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</si>
  <si>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</si>
  <si>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</si>
  <si>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</si>
  <si>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</si>
  <si>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</si>
  <si>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</si>
  <si>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</si>
  <si>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</si>
  <si>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</si>
  <si>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</si>
  <si>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</si>
  <si>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</si>
  <si>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</si>
  <si>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</si>
  <si>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</si>
  <si>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</si>
  <si>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</si>
  <si>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</si>
  <si>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</si>
  <si>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</si>
  <si>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</si>
  <si>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</si>
  <si>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</si>
  <si>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</si>
  <si>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</si>
  <si>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</si>
  <si>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</si>
  <si>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 xml:space="preserve">Všeobecné služby 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</si>
  <si>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</si>
  <si>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</si>
  <si>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</si>
  <si>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</si>
  <si>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</si>
  <si>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</si>
  <si>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</si>
  <si>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</si>
  <si>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</si>
  <si>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</si>
  <si>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</si>
  <si>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</si>
  <si>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</si>
  <si>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</si>
  <si>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</si>
  <si>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</si>
  <si>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</si>
  <si>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</si>
  <si>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</si>
  <si>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</si>
  <si>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</si>
  <si>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</si>
  <si>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</si>
  <si>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</si>
  <si>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</si>
  <si>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</si>
  <si>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</si>
  <si>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</si>
  <si>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</si>
  <si>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</si>
  <si>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</si>
  <si>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</si>
  <si>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</si>
  <si>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</si>
  <si>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</si>
  <si>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</si>
  <si>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</si>
  <si>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</si>
  <si>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</si>
  <si>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</si>
  <si>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</si>
  <si>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</si>
  <si>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</si>
  <si>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</si>
  <si>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</si>
  <si>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</si>
  <si>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</si>
  <si>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</si>
  <si>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</si>
  <si>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</si>
  <si>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</si>
  <si>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</si>
  <si>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</si>
  <si>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</si>
  <si>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</si>
  <si>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</si>
  <si>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</si>
  <si>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</si>
  <si>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</si>
  <si>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</si>
  <si>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</si>
  <si>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</si>
  <si>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</si>
  <si>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</si>
  <si>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</si>
  <si>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</si>
  <si>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</si>
  <si>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</si>
  <si>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</si>
  <si>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</si>
  <si>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</si>
  <si>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</si>
  <si>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</si>
  <si>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</si>
  <si>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</si>
  <si>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</si>
  <si>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</si>
  <si>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</si>
  <si>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</si>
  <si>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</si>
  <si>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</si>
  <si>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</si>
  <si>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</si>
  <si>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</si>
  <si>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</si>
  <si>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</si>
  <si>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</si>
  <si>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</si>
  <si>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</si>
  <si>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</si>
  <si>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</si>
  <si>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</si>
  <si>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</si>
  <si>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</si>
  <si>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</si>
  <si>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</si>
  <si>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</si>
  <si>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</si>
  <si>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</si>
  <si>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</si>
  <si>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</si>
  <si>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</si>
  <si>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</si>
  <si>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</si>
  <si>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</si>
  <si>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</si>
  <si>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</si>
  <si>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</si>
  <si>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</si>
  <si>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</si>
  <si>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</si>
  <si>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</si>
  <si>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</si>
  <si>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</si>
  <si>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</si>
  <si>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</si>
  <si>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</si>
  <si>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</si>
  <si>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</si>
  <si>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</si>
  <si>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Použitie dot. - stravovanie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</si>
  <si>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</si>
  <si>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</si>
  <si>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</si>
  <si>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</si>
  <si>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</si>
  <si>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</si>
  <si>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</si>
  <si>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</si>
  <si>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</si>
  <si>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13.7.</t>
  </si>
  <si>
    <t xml:space="preserve">14. </t>
  </si>
  <si>
    <t>Administratíva</t>
  </si>
  <si>
    <t>14.1.</t>
  </si>
  <si>
    <t>Verejná správa</t>
  </si>
  <si>
    <t>Použitie rodinných prídavkov</t>
  </si>
  <si>
    <t>Údržba strojov a zar.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</si>
  <si>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</si>
  <si>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</si>
  <si>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</si>
  <si>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</si>
  <si>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</si>
  <si>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</si>
  <si>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</si>
  <si>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</si>
  <si>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</si>
  <si>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</si>
  <si>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</si>
  <si>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</si>
  <si>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</si>
  <si>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</si>
  <si>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12.12.</t>
  </si>
  <si>
    <t>Úroky z bankových úverov</t>
  </si>
  <si>
    <t>Splátky bankových úverov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</si>
  <si>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</si>
  <si>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</si>
  <si>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</si>
  <si>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</si>
  <si>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</si>
  <si>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</si>
  <si>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</si>
  <si>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</si>
  <si>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</si>
  <si>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</si>
  <si>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</si>
  <si>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</si>
  <si>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</si>
  <si>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Poistenie kanal. siete</t>
  </si>
  <si>
    <t>MŠK prevádzka</t>
  </si>
  <si>
    <t>Kultúrna činnosť</t>
  </si>
  <si>
    <t>Zabezp. opatr. služby</t>
  </si>
  <si>
    <t>Vrátenie nepoužiteľnej dotácie</t>
  </si>
  <si>
    <t xml:space="preserve">Podpora miestnej zamestnanosti </t>
  </si>
  <si>
    <t>Spolu</t>
  </si>
  <si>
    <t>12.9.</t>
  </si>
  <si>
    <t>Projekt - Ihrisko</t>
  </si>
  <si>
    <t>Neinvestičné výdavky</t>
  </si>
  <si>
    <t>Modernizácia učební v ZŠ</t>
  </si>
  <si>
    <t>13.8.</t>
  </si>
  <si>
    <t>Realizácia komunitného plánu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</si>
  <si>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</si>
  <si>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</si>
  <si>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</si>
  <si>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</si>
  <si>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</si>
  <si>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5.3.</t>
  </si>
  <si>
    <t>Členský príspevok</t>
  </si>
  <si>
    <t>Úcta k starším, príspevky</t>
  </si>
  <si>
    <t>Dotácia od iných obcí pre SSÚ</t>
  </si>
  <si>
    <t>Použitie vl. prostr. - ZUŠ, granty</t>
  </si>
  <si>
    <t>Použitie vl. príjmov, dot., granty</t>
  </si>
  <si>
    <t>Štátna dot.na stravovanie</t>
  </si>
  <si>
    <t>Budovanie optickej siete mesta</t>
  </si>
  <si>
    <t>Terénna sociálna práca - projekt</t>
  </si>
  <si>
    <t>Občianska poriadková služba - projekt</t>
  </si>
  <si>
    <t>Zar. pre seniorov a súvisiace služby</t>
  </si>
  <si>
    <t>Rozvoj  mesta - inde nedefinovaný</t>
  </si>
  <si>
    <t>12.4.3.</t>
  </si>
  <si>
    <t>Oprava a obnova - vodné hosp.</t>
  </si>
  <si>
    <t>Kultúrne podujatia mesta</t>
  </si>
  <si>
    <t>pol.</t>
  </si>
  <si>
    <t>Št.dot.-škola v prírode, lyž., ...</t>
  </si>
  <si>
    <t>Dotácia mesta pre MŠ</t>
  </si>
  <si>
    <t xml:space="preserve">Dotácia mesta </t>
  </si>
  <si>
    <t xml:space="preserve">Dotácia mesta pre ZUŠ </t>
  </si>
  <si>
    <t>Dotácia mesta, spolufin. projektov</t>
  </si>
  <si>
    <t>Dotácia mesta - účelová</t>
  </si>
  <si>
    <t>Dotácia mesta - odchodné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</si>
  <si>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</si>
  <si>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</si>
  <si>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</si>
  <si>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</si>
  <si>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</si>
  <si>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</si>
  <si>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Dot. - modernizácia učební</t>
  </si>
  <si>
    <t>Dotácia - staveb. činnosť - SSÚ</t>
  </si>
  <si>
    <t>Št. dot. na stravovanie</t>
  </si>
  <si>
    <t>Dotácia na podporu zamestn.-50j</t>
  </si>
  <si>
    <t>Št. dotácia pre žiakov zo SZP</t>
  </si>
  <si>
    <t>Št. dot. - vzdeláv. poukazy</t>
  </si>
  <si>
    <t>Geodetické práce a iné služby</t>
  </si>
  <si>
    <t>KTV - príprava programov</t>
  </si>
  <si>
    <t>Údržba mestského rozhlasu</t>
  </si>
  <si>
    <t>Všeob. mat. - kvety, vence, ...</t>
  </si>
  <si>
    <t>Údržba cint. a domov smútku</t>
  </si>
  <si>
    <t>Rekonštr. nebyt. priestorov</t>
  </si>
  <si>
    <t>Št. dotácia - pren. kompetencie</t>
  </si>
  <si>
    <t>Dotácia mesta</t>
  </si>
  <si>
    <t>Vydanie publikácií a propag. mat.</t>
  </si>
  <si>
    <t>Splátky úverov ŠFRB a env.fond</t>
  </si>
  <si>
    <t>Úroky z úverov ŠFRB a env.fond</t>
  </si>
  <si>
    <t>Č. progr.</t>
  </si>
  <si>
    <t>Vydanie publ. o meste a iné propag. mat.</t>
  </si>
  <si>
    <t>Vydávanie mest. novín a propag. mat.</t>
  </si>
  <si>
    <t>2020</t>
  </si>
  <si>
    <t>Upr. rozp.</t>
  </si>
  <si>
    <t>12.14.</t>
  </si>
  <si>
    <t>Ochrana - COVID 19</t>
  </si>
  <si>
    <t>Skutočnosť</t>
  </si>
  <si>
    <t>Dotácie, granty, projekty</t>
  </si>
  <si>
    <t>Príspevok na činnosť</t>
  </si>
  <si>
    <t>9.1.3.</t>
  </si>
  <si>
    <t>MŠ - realizácia projektu</t>
  </si>
  <si>
    <t>09.1.1.</t>
  </si>
  <si>
    <t>Dotácia - voľby/sčítanie domov</t>
  </si>
  <si>
    <t>Zabezp. volieb/sčítania ...</t>
  </si>
  <si>
    <t>Prevod účelových prostr. z min. roka</t>
  </si>
  <si>
    <t>Dot. neinv. - projekt ihrisko Cultplay</t>
  </si>
  <si>
    <r>
      <t xml:space="preserve">Inv. rozvoj </t>
    </r>
    <r>
      <rPr>
        <sz val="6"/>
        <rFont val="Arial"/>
        <family val="2"/>
      </rPr>
      <t>(zdroj:prenájom rekl.pl.)</t>
    </r>
  </si>
  <si>
    <t>Št. dot.pre žiakov zo SZP</t>
  </si>
  <si>
    <t>Dot. - ďalšie účel. dotácia (školstvo)</t>
  </si>
  <si>
    <t>Odmeny a ost. výd.</t>
  </si>
  <si>
    <t xml:space="preserve">Rekonštrukcia budovy </t>
  </si>
  <si>
    <t xml:space="preserve">Rekonštr. budovy MŠ pri ZŠ </t>
  </si>
  <si>
    <t xml:space="preserve">Projekt-Modernizácia učební </t>
  </si>
  <si>
    <t>Nemocenské dávky, odchodné, ...</t>
  </si>
  <si>
    <t>Osadenie nových vodomerov</t>
  </si>
  <si>
    <t xml:space="preserve">Rozšír. vodovod.siete mesta </t>
  </si>
  <si>
    <t>Údržba bytov a súv. výd.</t>
  </si>
  <si>
    <t>El. energia a súv. výd.</t>
  </si>
  <si>
    <t>Nem. dávky, odch., odstupné</t>
  </si>
  <si>
    <t>Daň z nehnuteľností</t>
  </si>
  <si>
    <t>Ost. miestne dane a popl.</t>
  </si>
  <si>
    <t>Príjem z prenájmu majetku</t>
  </si>
  <si>
    <t>Príjmy z podnikania</t>
  </si>
  <si>
    <t>Platby z predaja majetku a služieb</t>
  </si>
  <si>
    <t>Vlastné príjmy MŠ, granty, ...</t>
  </si>
  <si>
    <t>Vlastné príjmy ZŠ, projekty, granty, ...</t>
  </si>
  <si>
    <t>Vl. príjmy ZŠsMŠ ÁF, projekty, granty, ...</t>
  </si>
  <si>
    <t>Vlastné príjmy ZUŠ, granty, ...</t>
  </si>
  <si>
    <t>Príjem z predaja nehnuteľností</t>
  </si>
  <si>
    <t>Úroky z účtov, úroky z omeškania</t>
  </si>
  <si>
    <t>Granty, sponzorské prísp.</t>
  </si>
  <si>
    <t>údaje v €</t>
  </si>
  <si>
    <t>Dobropisy, poistné náhrady, vratky</t>
  </si>
  <si>
    <t>Dotácie z NSK</t>
  </si>
  <si>
    <t>Dot. - rekonštrukcia kaplnky</t>
  </si>
  <si>
    <r>
      <t>Inv.rozv.-</t>
    </r>
    <r>
      <rPr>
        <sz val="7"/>
        <rFont val="Arial"/>
        <family val="2"/>
      </rPr>
      <t>rekonštr. kaplnky</t>
    </r>
  </si>
  <si>
    <t>k 30.6.2020</t>
  </si>
  <si>
    <t xml:space="preserve">Projektové dokumentácie </t>
  </si>
  <si>
    <t>9.2.5.</t>
  </si>
  <si>
    <t xml:space="preserve">ZŠsMŠ ÁF: EU projekt - asistent učiteľa </t>
  </si>
  <si>
    <t>Použitie vl. zdrojov a dotácie</t>
  </si>
  <si>
    <t>Jednoráz. splatenie úverov-refinanc.</t>
  </si>
  <si>
    <r>
      <t>Inv.rozv.-</t>
    </r>
    <r>
      <rPr>
        <sz val="7"/>
        <rFont val="Arial"/>
        <family val="2"/>
      </rPr>
      <t>financie zo starých nedopl.</t>
    </r>
  </si>
  <si>
    <t>Investičné výdavky</t>
  </si>
  <si>
    <t>Poplatky banke</t>
  </si>
  <si>
    <t>Rozp. 2020</t>
  </si>
  <si>
    <t>Zmena rozp.</t>
  </si>
  <si>
    <t>po II. zm.</t>
  </si>
  <si>
    <t>Dot.-projekt: Wifi pre Hurbanovo</t>
  </si>
  <si>
    <t>Prevod prostr. z RF</t>
  </si>
  <si>
    <t>Prijatie úveru na refinanc. úverov</t>
  </si>
  <si>
    <t>III. zmena rozpočtu Mesta Hurbanovo na rok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</si>
</sst>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</numFmts>
  <fonts count="62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44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8" applyNumberFormat="0" applyAlignment="0" applyProtection="0"/>
    <xf numFmtId="0" fontId="57" fillId="27" borderId="8" applyNumberFormat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>
      <alignment horizontal="right"/>
    </xf>
    <xf numFmtId="0" fontId="4" fillId="0" borderId="0" xfId="50" applyFont="1" applyFill="1" applyBorder="1">
      <alignment/>
      <protection/>
    </xf>
    <xf numFmtId="0" fontId="16" fillId="0" borderId="0" xfId="50" applyFont="1" applyFill="1" applyBorder="1">
      <alignment/>
      <protection/>
    </xf>
    <xf numFmtId="0" fontId="2" fillId="0" borderId="0" xfId="50" applyFont="1" applyFill="1" applyBorder="1" applyAlignment="1">
      <alignment/>
      <protection/>
    </xf>
    <xf numFmtId="1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>
      <alignment/>
      <protection/>
    </xf>
    <xf numFmtId="1" fontId="4" fillId="0" borderId="0" xfId="50" applyNumberFormat="1" applyFont="1" applyFill="1" applyBorder="1">
      <alignment/>
      <protection/>
    </xf>
    <xf numFmtId="1" fontId="17" fillId="0" borderId="0" xfId="50" applyNumberFormat="1" applyFont="1" applyFill="1" applyBorder="1">
      <alignment/>
      <protection/>
    </xf>
    <xf numFmtId="1" fontId="17" fillId="0" borderId="0" xfId="50" applyNumberFormat="1" applyFont="1" applyFill="1" applyBorder="1" applyAlignment="1">
      <alignment/>
      <protection/>
    </xf>
    <xf numFmtId="178" fontId="16" fillId="0" borderId="0" xfId="50" applyNumberFormat="1" applyFont="1" applyFill="1" applyBorder="1">
      <alignment/>
      <protection/>
    </xf>
    <xf numFmtId="0" fontId="17" fillId="0" borderId="0" xfId="50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6" borderId="0" xfId="0" applyFont="1" applyFill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7" borderId="14" xfId="0" applyFont="1" applyFill="1" applyBorder="1" applyAlignment="1">
      <alignment/>
    </xf>
    <xf numFmtId="49" fontId="2" fillId="37" borderId="14" xfId="0" applyNumberFormat="1" applyFont="1" applyFill="1" applyBorder="1" applyAlignment="1">
      <alignment/>
    </xf>
    <xf numFmtId="3" fontId="2" fillId="38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37" borderId="14" xfId="0" applyNumberFormat="1" applyFont="1" applyFill="1" applyBorder="1" applyAlignment="1">
      <alignment horizontal="right"/>
    </xf>
    <xf numFmtId="3" fontId="2" fillId="38" borderId="14" xfId="0" applyNumberFormat="1" applyFont="1" applyFill="1" applyBorder="1" applyAlignment="1">
      <alignment horizontal="right"/>
    </xf>
    <xf numFmtId="3" fontId="4" fillId="0" borderId="14" xfId="33" applyNumberFormat="1" applyFont="1" applyFill="1" applyBorder="1" applyAlignment="1" applyProtection="1">
      <alignment horizontal="right"/>
      <protection/>
    </xf>
    <xf numFmtId="0" fontId="4" fillId="39" borderId="14" xfId="0" applyFont="1" applyFill="1" applyBorder="1" applyAlignment="1">
      <alignment/>
    </xf>
    <xf numFmtId="3" fontId="2" fillId="37" borderId="14" xfId="33" applyNumberFormat="1" applyFont="1" applyFill="1" applyBorder="1" applyAlignment="1" applyProtection="1">
      <alignment horizontal="right"/>
      <protection/>
    </xf>
    <xf numFmtId="3" fontId="2" fillId="38" borderId="14" xfId="33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39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/>
    </xf>
    <xf numFmtId="3" fontId="4" fillId="0" borderId="14" xfId="38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>
      <alignment/>
    </xf>
    <xf numFmtId="4" fontId="4" fillId="0" borderId="14" xfId="33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0" fillId="0" borderId="0" xfId="0" applyFont="1" applyFill="1" applyBorder="1" applyAlignment="1">
      <alignment/>
    </xf>
    <xf numFmtId="4" fontId="2" fillId="37" borderId="14" xfId="0" applyNumberFormat="1" applyFont="1" applyFill="1" applyBorder="1" applyAlignment="1">
      <alignment horizontal="right"/>
    </xf>
    <xf numFmtId="4" fontId="2" fillId="37" borderId="14" xfId="33" applyNumberFormat="1" applyFont="1" applyFill="1" applyBorder="1" applyAlignment="1" applyProtection="1">
      <alignment horizontal="right"/>
      <protection/>
    </xf>
    <xf numFmtId="4" fontId="2" fillId="37" borderId="14" xfId="0" applyNumberFormat="1" applyFont="1" applyFill="1" applyBorder="1" applyAlignment="1">
      <alignment/>
    </xf>
    <xf numFmtId="4" fontId="4" fillId="0" borderId="14" xfId="38" applyNumberFormat="1" applyFont="1" applyFill="1" applyBorder="1" applyAlignment="1" applyProtection="1">
      <alignment/>
      <protection/>
    </xf>
    <xf numFmtId="4" fontId="2" fillId="38" borderId="14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33" applyNumberFormat="1" applyFont="1" applyFill="1" applyBorder="1" applyAlignment="1" applyProtection="1">
      <alignment/>
      <protection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Normálna 4" xfId="50"/>
    <cellStyle name="Normálna 5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120" zoomScaleNormal="120" zoomScaleSheetLayoutView="120" zoomScalePageLayoutView="0" workbookViewId="0" topLeftCell="A1">
      <selection activeCell="A2" sqref="A2"/>
    </sheetView>
  </sheetViews>
  <sheetFormatPr defaultColWidth="9.140625" defaultRowHeight="12.75"/>
  <cols>
    <col min="1" max="1" width="6.421875" style="3" customWidth="1"/>
    <col min="2" max="2" width="30.8515625" style="3" customWidth="1"/>
    <col min="3" max="3" width="12.140625" style="3" customWidth="1"/>
    <col min="4" max="7" width="10.7109375" style="3" customWidth="1"/>
    <col min="8" max="8" width="12.140625" style="3" customWidth="1"/>
    <col min="9" max="9" width="12.00390625" style="3" customWidth="1"/>
    <col min="10" max="10" width="10.7109375" style="3" customWidth="1"/>
    <col min="11" max="11" width="9.140625" style="3" customWidth="1"/>
    <col min="12" max="12" width="13.421875" style="0" bestFit="1" customWidth="1"/>
    <col min="18" max="20" width="9.140625" style="3" customWidth="1"/>
    <col min="21" max="21" width="10.421875" style="3" customWidth="1"/>
    <col min="22" max="22" width="10.28125" style="3" customWidth="1"/>
    <col min="23" max="33" width="9.140625" style="3" customWidth="1"/>
  </cols>
  <sheetData>
    <row r="1" spans="1:25" ht="21.75" customHeight="1">
      <c r="A1" s="62" t="s">
        <v>399</v>
      </c>
      <c r="B1" s="113"/>
      <c r="C1" s="113"/>
      <c r="D1" s="112"/>
      <c r="F1" s="112"/>
      <c r="G1" s="112"/>
      <c r="H1" s="113"/>
      <c r="I1" s="158"/>
      <c r="J1" s="157"/>
      <c r="T1" s="62"/>
      <c r="U1" s="6"/>
      <c r="V1" s="9"/>
      <c r="W1" s="6"/>
      <c r="X1" s="6"/>
      <c r="Y1" s="6"/>
    </row>
    <row r="2" spans="1:33" s="72" customFormat="1" ht="12.75">
      <c r="A2" s="68"/>
      <c r="B2" s="69"/>
      <c r="C2" s="69"/>
      <c r="D2" s="70"/>
      <c r="E2" s="69"/>
      <c r="F2" s="70"/>
      <c r="G2" s="71"/>
      <c r="H2" s="69"/>
      <c r="I2" s="69"/>
      <c r="J2" s="11"/>
      <c r="K2" s="11"/>
      <c r="R2" s="11"/>
      <c r="S2" s="11"/>
      <c r="T2" s="68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72" customFormat="1" ht="12.75">
      <c r="A3" s="78" t="s">
        <v>0</v>
      </c>
      <c r="B3" s="75"/>
      <c r="C3" s="75"/>
      <c r="D3" s="5"/>
      <c r="E3" s="73"/>
      <c r="F3" s="5" t="s">
        <v>379</v>
      </c>
      <c r="G3" s="73"/>
      <c r="H3" s="11"/>
      <c r="I3" s="5"/>
      <c r="J3" s="11"/>
      <c r="K3" s="11"/>
      <c r="R3" s="11"/>
      <c r="S3" s="68"/>
      <c r="T3" s="7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25" ht="12.75">
      <c r="A4" s="76" t="s">
        <v>20</v>
      </c>
      <c r="B4" s="77" t="s">
        <v>1</v>
      </c>
      <c r="C4" s="93" t="s">
        <v>344</v>
      </c>
      <c r="D4" s="133" t="s">
        <v>393</v>
      </c>
      <c r="E4" s="133" t="s">
        <v>394</v>
      </c>
      <c r="F4" s="93" t="s">
        <v>341</v>
      </c>
      <c r="H4" s="161"/>
      <c r="I4" s="161"/>
      <c r="J4" s="161"/>
      <c r="K4" s="161"/>
      <c r="L4" s="1"/>
      <c r="S4" s="63"/>
      <c r="T4" s="8"/>
      <c r="U4" s="64"/>
      <c r="V4" s="64"/>
      <c r="W4" s="6"/>
      <c r="X4" s="65"/>
      <c r="Y4" s="66"/>
    </row>
    <row r="5" spans="1:25" ht="12.75">
      <c r="A5" s="79" t="s">
        <v>306</v>
      </c>
      <c r="B5" s="80"/>
      <c r="C5" s="94" t="s">
        <v>384</v>
      </c>
      <c r="D5" s="134" t="s">
        <v>395</v>
      </c>
      <c r="E5" s="134" t="s">
        <v>340</v>
      </c>
      <c r="F5" s="94" t="s">
        <v>340</v>
      </c>
      <c r="H5" s="162"/>
      <c r="I5" s="162"/>
      <c r="J5" s="162"/>
      <c r="K5" s="162"/>
      <c r="L5" s="1"/>
      <c r="S5" s="6"/>
      <c r="T5" s="6"/>
      <c r="U5" s="65"/>
      <c r="V5" s="65"/>
      <c r="W5" s="6"/>
      <c r="X5" s="65"/>
      <c r="Y5" s="67"/>
    </row>
    <row r="6" spans="1:9" ht="12.75">
      <c r="A6" s="139">
        <v>110</v>
      </c>
      <c r="B6" s="136" t="s">
        <v>2</v>
      </c>
      <c r="C6" s="108">
        <v>1462592.45</v>
      </c>
      <c r="D6" s="140">
        <v>3005900</v>
      </c>
      <c r="E6" s="88">
        <v>-162079</v>
      </c>
      <c r="F6" s="140">
        <v>2843821</v>
      </c>
      <c r="H6" s="9"/>
      <c r="I6" s="148"/>
    </row>
    <row r="7" spans="1:9" ht="12.75">
      <c r="A7" s="91">
        <v>120</v>
      </c>
      <c r="B7" s="91" t="s">
        <v>367</v>
      </c>
      <c r="C7" s="138">
        <v>306218.97</v>
      </c>
      <c r="D7" s="88">
        <v>548000</v>
      </c>
      <c r="E7" s="88">
        <v>4330</v>
      </c>
      <c r="F7" s="88">
        <f>SUM(D7:E7)</f>
        <v>552330</v>
      </c>
      <c r="H7" s="9"/>
      <c r="I7" s="10"/>
    </row>
    <row r="8" spans="1:9" ht="12.75">
      <c r="A8" s="91">
        <v>130</v>
      </c>
      <c r="B8" s="91" t="s">
        <v>368</v>
      </c>
      <c r="C8" s="138">
        <v>106552.02</v>
      </c>
      <c r="D8" s="88">
        <v>127150</v>
      </c>
      <c r="E8" s="88">
        <v>769</v>
      </c>
      <c r="F8" s="88">
        <f>SUM(D8:E8)</f>
        <v>127919</v>
      </c>
      <c r="H8" s="9"/>
      <c r="I8" s="10"/>
    </row>
    <row r="9" spans="1:10" ht="12.75">
      <c r="A9" s="91">
        <v>210</v>
      </c>
      <c r="B9" s="91" t="s">
        <v>369</v>
      </c>
      <c r="C9" s="138">
        <v>101673.93</v>
      </c>
      <c r="D9" s="88">
        <v>260000</v>
      </c>
      <c r="E9" s="88">
        <v>-9364</v>
      </c>
      <c r="F9" s="88">
        <f>SUM(D9:E9)</f>
        <v>250636</v>
      </c>
      <c r="G9" s="6"/>
      <c r="H9" s="9"/>
      <c r="I9" s="10"/>
      <c r="J9" s="6"/>
    </row>
    <row r="10" spans="1:9" ht="12.75">
      <c r="A10" s="91">
        <v>210</v>
      </c>
      <c r="B10" s="91" t="s">
        <v>370</v>
      </c>
      <c r="C10" s="138">
        <v>52628.26</v>
      </c>
      <c r="D10" s="88">
        <v>133000</v>
      </c>
      <c r="E10" s="88">
        <v>-2500</v>
      </c>
      <c r="F10" s="88">
        <f>SUM(D10:E10)</f>
        <v>130500</v>
      </c>
      <c r="H10" s="9"/>
      <c r="I10" s="10"/>
    </row>
    <row r="11" spans="1:9" ht="12.75">
      <c r="A11" s="91">
        <v>220</v>
      </c>
      <c r="B11" s="91" t="s">
        <v>3</v>
      </c>
      <c r="C11" s="138">
        <v>12312.21</v>
      </c>
      <c r="D11" s="97">
        <v>25000</v>
      </c>
      <c r="E11" s="97"/>
      <c r="F11" s="97">
        <v>25000</v>
      </c>
      <c r="H11" s="9"/>
      <c r="I11" s="4"/>
    </row>
    <row r="12" spans="1:9" ht="12.75">
      <c r="A12" s="91">
        <v>220</v>
      </c>
      <c r="B12" s="91" t="s">
        <v>371</v>
      </c>
      <c r="C12" s="108">
        <v>50617.54</v>
      </c>
      <c r="D12" s="97">
        <v>128162</v>
      </c>
      <c r="E12" s="97">
        <v>-10650</v>
      </c>
      <c r="F12" s="97">
        <f>SUM(D12:E12)</f>
        <v>117512</v>
      </c>
      <c r="H12" s="9"/>
      <c r="I12" s="4"/>
    </row>
    <row r="13" spans="1:9" ht="12.75">
      <c r="A13" s="91"/>
      <c r="B13" s="91" t="s">
        <v>4</v>
      </c>
      <c r="C13" s="108">
        <v>137976.91</v>
      </c>
      <c r="D13" s="140">
        <v>290950</v>
      </c>
      <c r="E13" s="97"/>
      <c r="F13" s="140">
        <v>290950</v>
      </c>
      <c r="H13" s="9"/>
      <c r="I13" s="148"/>
    </row>
    <row r="14" spans="1:9" ht="12.75">
      <c r="A14" s="91"/>
      <c r="B14" s="91" t="s">
        <v>372</v>
      </c>
      <c r="C14" s="108">
        <v>30177.78</v>
      </c>
      <c r="D14" s="140">
        <v>58990</v>
      </c>
      <c r="E14" s="97">
        <v>7650</v>
      </c>
      <c r="F14" s="140">
        <f>SUM(D14:E14)</f>
        <v>66640</v>
      </c>
      <c r="H14" s="9"/>
      <c r="I14" s="148"/>
    </row>
    <row r="15" spans="1:33" s="1" customFormat="1" ht="12.75">
      <c r="A15" s="91">
        <v>220</v>
      </c>
      <c r="B15" s="91" t="s">
        <v>249</v>
      </c>
      <c r="C15" s="108">
        <v>2112</v>
      </c>
      <c r="D15" s="140">
        <v>9500</v>
      </c>
      <c r="E15" s="88">
        <v>-4500</v>
      </c>
      <c r="F15" s="140">
        <v>5000</v>
      </c>
      <c r="G15" s="3"/>
      <c r="H15" s="9"/>
      <c r="I15" s="148"/>
      <c r="J15" s="3"/>
      <c r="K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" customFormat="1" ht="12.75">
      <c r="A16" s="91"/>
      <c r="B16" s="91" t="s">
        <v>373</v>
      </c>
      <c r="C16" s="108">
        <v>41485.43</v>
      </c>
      <c r="D16" s="140">
        <v>90152</v>
      </c>
      <c r="E16" s="88"/>
      <c r="F16" s="140">
        <v>90152</v>
      </c>
      <c r="G16" s="3"/>
      <c r="H16" s="9"/>
      <c r="I16" s="148"/>
      <c r="J16" s="3"/>
      <c r="K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9" ht="12.75">
      <c r="A17" s="91"/>
      <c r="B17" s="91" t="s">
        <v>374</v>
      </c>
      <c r="C17" s="108">
        <v>12864.69</v>
      </c>
      <c r="D17" s="140">
        <v>39700</v>
      </c>
      <c r="E17" s="88">
        <v>10000</v>
      </c>
      <c r="F17" s="140">
        <v>49700</v>
      </c>
      <c r="H17" s="9"/>
      <c r="I17" s="148"/>
    </row>
    <row r="18" spans="1:9" ht="12.75">
      <c r="A18" s="91"/>
      <c r="B18" s="91" t="s">
        <v>375</v>
      </c>
      <c r="C18" s="108">
        <v>11561.5</v>
      </c>
      <c r="D18" s="140">
        <v>26743</v>
      </c>
      <c r="E18" s="88"/>
      <c r="F18" s="140">
        <v>26743</v>
      </c>
      <c r="H18" s="9"/>
      <c r="I18" s="148"/>
    </row>
    <row r="19" spans="1:9" ht="12.75">
      <c r="A19" s="91">
        <v>230</v>
      </c>
      <c r="B19" s="91" t="s">
        <v>376</v>
      </c>
      <c r="C19" s="108">
        <v>1750</v>
      </c>
      <c r="D19" s="97">
        <v>7000</v>
      </c>
      <c r="E19" s="97">
        <v>30000</v>
      </c>
      <c r="F19" s="97">
        <v>37000</v>
      </c>
      <c r="H19" s="9"/>
      <c r="I19" s="4"/>
    </row>
    <row r="20" spans="1:9" ht="12.75">
      <c r="A20" s="86">
        <v>240</v>
      </c>
      <c r="B20" s="91" t="s">
        <v>377</v>
      </c>
      <c r="C20" s="108">
        <v>66.15</v>
      </c>
      <c r="D20" s="91"/>
      <c r="E20" s="91">
        <v>70</v>
      </c>
      <c r="F20" s="91">
        <v>70</v>
      </c>
      <c r="H20" s="9"/>
      <c r="I20" s="6"/>
    </row>
    <row r="21" spans="1:9" ht="12.75">
      <c r="A21" s="91">
        <v>290</v>
      </c>
      <c r="B21" s="91" t="s">
        <v>294</v>
      </c>
      <c r="C21" s="108">
        <v>17514.78</v>
      </c>
      <c r="D21" s="140">
        <v>57340</v>
      </c>
      <c r="E21" s="88"/>
      <c r="F21" s="140">
        <v>57340</v>
      </c>
      <c r="H21" s="9"/>
      <c r="I21" s="148"/>
    </row>
    <row r="22" spans="1:9" ht="12.75">
      <c r="A22" s="91">
        <v>290</v>
      </c>
      <c r="B22" s="91" t="s">
        <v>5</v>
      </c>
      <c r="C22" s="108">
        <v>5949.01</v>
      </c>
      <c r="D22" s="97">
        <v>44000</v>
      </c>
      <c r="E22" s="97">
        <v>-7473</v>
      </c>
      <c r="F22" s="97">
        <f>SUM(D22:E22)</f>
        <v>36527</v>
      </c>
      <c r="H22" s="9"/>
      <c r="I22" s="4"/>
    </row>
    <row r="23" spans="1:9" ht="12.75">
      <c r="A23" s="91">
        <v>290</v>
      </c>
      <c r="B23" s="91" t="s">
        <v>380</v>
      </c>
      <c r="C23" s="108">
        <v>17930.62</v>
      </c>
      <c r="D23" s="97">
        <v>11500</v>
      </c>
      <c r="E23" s="97">
        <v>20175</v>
      </c>
      <c r="F23" s="97">
        <f>SUM(D23:E23)</f>
        <v>31675</v>
      </c>
      <c r="H23" s="9"/>
      <c r="I23" s="4"/>
    </row>
    <row r="24" spans="1:15" ht="12.75">
      <c r="A24" s="91">
        <v>310</v>
      </c>
      <c r="B24" s="91" t="s">
        <v>378</v>
      </c>
      <c r="C24" s="108">
        <v>6000</v>
      </c>
      <c r="D24" s="97">
        <v>10000</v>
      </c>
      <c r="E24" s="97"/>
      <c r="F24" s="97">
        <v>10000</v>
      </c>
      <c r="H24" s="9"/>
      <c r="I24" s="4"/>
      <c r="L24" s="3"/>
      <c r="M24" s="3"/>
      <c r="N24" s="3"/>
      <c r="O24" s="3"/>
    </row>
    <row r="25" spans="1:15" ht="12.75">
      <c r="A25" s="91">
        <v>310</v>
      </c>
      <c r="B25" s="91" t="s">
        <v>314</v>
      </c>
      <c r="C25" s="108">
        <v>0</v>
      </c>
      <c r="D25" s="140">
        <v>48000</v>
      </c>
      <c r="E25" s="88"/>
      <c r="F25" s="140">
        <v>48000</v>
      </c>
      <c r="H25" s="9"/>
      <c r="I25" s="148"/>
      <c r="J25" s="9"/>
      <c r="K25" s="10"/>
      <c r="L25" s="10"/>
      <c r="M25" s="10"/>
      <c r="N25" s="3"/>
      <c r="O25" s="3"/>
    </row>
    <row r="26" spans="1:15" ht="12.75">
      <c r="A26" s="91">
        <v>310</v>
      </c>
      <c r="B26" s="91" t="s">
        <v>323</v>
      </c>
      <c r="C26" s="108">
        <v>3558.52</v>
      </c>
      <c r="D26" s="140">
        <v>14800</v>
      </c>
      <c r="E26" s="142"/>
      <c r="F26" s="140">
        <v>14800</v>
      </c>
      <c r="H26" s="9"/>
      <c r="I26" s="148"/>
      <c r="J26" s="9"/>
      <c r="K26" s="4"/>
      <c r="L26" s="4"/>
      <c r="M26" s="4"/>
      <c r="N26" s="3"/>
      <c r="O26" s="3"/>
    </row>
    <row r="27" spans="1:15" ht="12.75">
      <c r="A27" s="91">
        <v>310</v>
      </c>
      <c r="B27" s="91" t="s">
        <v>13</v>
      </c>
      <c r="C27" s="108">
        <v>2136.31</v>
      </c>
      <c r="D27" s="141">
        <v>6000</v>
      </c>
      <c r="E27" s="142"/>
      <c r="F27" s="141">
        <v>6000</v>
      </c>
      <c r="H27" s="9"/>
      <c r="I27" s="160"/>
      <c r="J27" s="9"/>
      <c r="K27" s="4"/>
      <c r="L27" s="4"/>
      <c r="M27" s="4"/>
      <c r="N27" s="3"/>
      <c r="O27" s="3"/>
    </row>
    <row r="28" spans="1:15" ht="12.75">
      <c r="A28" s="91">
        <v>310</v>
      </c>
      <c r="B28" s="91" t="s">
        <v>319</v>
      </c>
      <c r="C28" s="108">
        <v>4416.7</v>
      </c>
      <c r="D28" s="140">
        <v>11000</v>
      </c>
      <c r="E28" s="97"/>
      <c r="F28" s="140">
        <v>11000</v>
      </c>
      <c r="H28" s="9"/>
      <c r="I28" s="148"/>
      <c r="J28" s="9"/>
      <c r="K28" s="5"/>
      <c r="L28" s="5"/>
      <c r="M28" s="5"/>
      <c r="N28" s="3"/>
      <c r="O28" s="3"/>
    </row>
    <row r="29" spans="1:15" ht="12.75">
      <c r="A29" s="91">
        <v>310</v>
      </c>
      <c r="B29" s="91" t="s">
        <v>315</v>
      </c>
      <c r="C29" s="108">
        <v>825</v>
      </c>
      <c r="D29" s="140">
        <v>3100</v>
      </c>
      <c r="E29" s="88"/>
      <c r="F29" s="140">
        <v>3100</v>
      </c>
      <c r="H29" s="9"/>
      <c r="I29" s="148"/>
      <c r="J29" s="9"/>
      <c r="K29" s="4"/>
      <c r="L29" s="4"/>
      <c r="M29" s="4"/>
      <c r="N29" s="3"/>
      <c r="O29" s="3"/>
    </row>
    <row r="30" spans="1:15" ht="12.75">
      <c r="A30" s="91">
        <v>310</v>
      </c>
      <c r="B30" s="91" t="s">
        <v>316</v>
      </c>
      <c r="C30" s="108">
        <v>0</v>
      </c>
      <c r="D30" s="140">
        <v>1000</v>
      </c>
      <c r="E30" s="97">
        <v>600</v>
      </c>
      <c r="F30" s="140">
        <v>1600</v>
      </c>
      <c r="H30" s="9"/>
      <c r="I30" s="148"/>
      <c r="J30" s="9"/>
      <c r="K30" s="4"/>
      <c r="L30" s="4"/>
      <c r="M30" s="4"/>
      <c r="N30" s="3"/>
      <c r="O30" s="3"/>
    </row>
    <row r="31" spans="1:15" ht="12.75">
      <c r="A31" s="91">
        <v>310</v>
      </c>
      <c r="B31" s="91" t="s">
        <v>317</v>
      </c>
      <c r="C31" s="108">
        <v>16.6</v>
      </c>
      <c r="D31" s="140">
        <v>1300</v>
      </c>
      <c r="E31" s="97"/>
      <c r="F31" s="140">
        <v>1300</v>
      </c>
      <c r="H31" s="9"/>
      <c r="I31" s="148"/>
      <c r="J31" s="9"/>
      <c r="K31" s="4"/>
      <c r="L31" s="4"/>
      <c r="M31" s="4"/>
      <c r="N31" s="3"/>
      <c r="O31" s="3"/>
    </row>
    <row r="32" spans="1:15" ht="12.75">
      <c r="A32" s="91">
        <v>310</v>
      </c>
      <c r="B32" s="91" t="s">
        <v>353</v>
      </c>
      <c r="C32" s="108">
        <v>6353.75</v>
      </c>
      <c r="D32" s="141">
        <v>8600</v>
      </c>
      <c r="E32" s="97">
        <v>2718</v>
      </c>
      <c r="F32" s="141">
        <v>11318</v>
      </c>
      <c r="H32" s="9"/>
      <c r="I32" s="160"/>
      <c r="J32" s="9"/>
      <c r="K32" s="4"/>
      <c r="L32" s="4"/>
      <c r="M32" s="4"/>
      <c r="N32" s="3"/>
      <c r="O32" s="3"/>
    </row>
    <row r="33" spans="1:15" ht="12.75">
      <c r="A33" s="91">
        <v>310</v>
      </c>
      <c r="B33" s="91" t="s">
        <v>350</v>
      </c>
      <c r="C33" s="108">
        <v>17966.63</v>
      </c>
      <c r="D33" s="140">
        <v>17956</v>
      </c>
      <c r="E33" s="142">
        <v>20</v>
      </c>
      <c r="F33" s="140">
        <v>17976</v>
      </c>
      <c r="H33" s="9"/>
      <c r="I33" s="148"/>
      <c r="J33" s="9"/>
      <c r="K33" s="4"/>
      <c r="L33" s="4"/>
      <c r="M33" s="4"/>
      <c r="N33" s="3"/>
      <c r="O33" s="3"/>
    </row>
    <row r="34" spans="1:15" ht="12.75">
      <c r="A34" s="91">
        <v>310</v>
      </c>
      <c r="B34" s="91" t="s">
        <v>318</v>
      </c>
      <c r="C34" s="108">
        <v>3461.08</v>
      </c>
      <c r="D34" s="141">
        <v>10000</v>
      </c>
      <c r="E34" s="142">
        <v>-3000</v>
      </c>
      <c r="F34" s="141">
        <v>7000</v>
      </c>
      <c r="H34" s="9"/>
      <c r="I34" s="160"/>
      <c r="J34" s="9"/>
      <c r="K34" s="4"/>
      <c r="L34" s="4"/>
      <c r="M34" s="4"/>
      <c r="N34" s="3"/>
      <c r="O34" s="3"/>
    </row>
    <row r="35" spans="1:15" ht="12.75">
      <c r="A35" s="91">
        <v>310</v>
      </c>
      <c r="B35" s="91" t="s">
        <v>16</v>
      </c>
      <c r="C35" s="108">
        <v>0</v>
      </c>
      <c r="D35" s="141">
        <v>32000</v>
      </c>
      <c r="E35" s="97">
        <v>3150</v>
      </c>
      <c r="F35" s="141">
        <v>35150</v>
      </c>
      <c r="H35" s="9"/>
      <c r="I35" s="160"/>
      <c r="J35" s="9"/>
      <c r="K35" s="4"/>
      <c r="L35" s="4"/>
      <c r="M35" s="4"/>
      <c r="N35" s="3"/>
      <c r="O35" s="3"/>
    </row>
    <row r="36" spans="1:15" ht="12.75">
      <c r="A36" s="91">
        <v>310</v>
      </c>
      <c r="B36" s="91" t="s">
        <v>234</v>
      </c>
      <c r="C36" s="108">
        <v>0</v>
      </c>
      <c r="D36" s="141">
        <v>1000</v>
      </c>
      <c r="E36" s="97"/>
      <c r="F36" s="141">
        <v>1000</v>
      </c>
      <c r="H36" s="9"/>
      <c r="I36" s="160"/>
      <c r="J36" s="9"/>
      <c r="K36" s="4"/>
      <c r="L36" s="4"/>
      <c r="M36" s="4"/>
      <c r="N36" s="3"/>
      <c r="O36" s="3"/>
    </row>
    <row r="37" spans="1:15" ht="12.75">
      <c r="A37" s="91">
        <v>310</v>
      </c>
      <c r="B37" s="91" t="s">
        <v>381</v>
      </c>
      <c r="C37" s="150"/>
      <c r="D37" s="141">
        <v>3500</v>
      </c>
      <c r="E37" s="97"/>
      <c r="F37" s="141">
        <v>3500</v>
      </c>
      <c r="J37" s="9"/>
      <c r="K37" s="4"/>
      <c r="L37" s="4"/>
      <c r="M37" s="4"/>
      <c r="N37" s="3"/>
      <c r="O37" s="3"/>
    </row>
    <row r="38" spans="1:15" ht="12.75">
      <c r="A38" s="91">
        <v>310</v>
      </c>
      <c r="B38" s="91" t="s">
        <v>6</v>
      </c>
      <c r="C38" s="108">
        <v>11555.85</v>
      </c>
      <c r="D38" s="140">
        <v>12330</v>
      </c>
      <c r="E38" s="142"/>
      <c r="F38" s="140">
        <v>12330</v>
      </c>
      <c r="H38" s="9"/>
      <c r="I38" s="148"/>
      <c r="J38" s="9"/>
      <c r="K38" s="4"/>
      <c r="L38" s="4"/>
      <c r="M38" s="4"/>
      <c r="N38" s="3"/>
      <c r="O38" s="3"/>
    </row>
    <row r="39" spans="1:15" ht="12.75">
      <c r="A39" s="91">
        <v>310</v>
      </c>
      <c r="B39" s="91" t="s">
        <v>321</v>
      </c>
      <c r="C39" s="108">
        <v>35631</v>
      </c>
      <c r="D39" s="141">
        <v>32060</v>
      </c>
      <c r="E39" s="142">
        <v>3571</v>
      </c>
      <c r="F39" s="141">
        <v>35631</v>
      </c>
      <c r="H39" s="9"/>
      <c r="I39" s="160"/>
      <c r="J39" s="9"/>
      <c r="K39" s="4"/>
      <c r="L39" s="4"/>
      <c r="M39" s="4"/>
      <c r="N39" s="3"/>
      <c r="O39" s="3"/>
    </row>
    <row r="40" spans="1:15" ht="12.75">
      <c r="A40" s="91">
        <v>310</v>
      </c>
      <c r="B40" s="91" t="s">
        <v>11</v>
      </c>
      <c r="C40" s="108">
        <v>8926</v>
      </c>
      <c r="D40" s="141">
        <v>15000</v>
      </c>
      <c r="E40" s="143">
        <v>2000</v>
      </c>
      <c r="F40" s="141">
        <v>17000</v>
      </c>
      <c r="H40" s="9"/>
      <c r="I40" s="160"/>
      <c r="J40" s="9"/>
      <c r="K40" s="5"/>
      <c r="L40" s="5"/>
      <c r="M40" s="5"/>
      <c r="N40" s="3"/>
      <c r="O40" s="3"/>
    </row>
    <row r="41" spans="1:15" ht="12.75">
      <c r="A41" s="91">
        <v>310</v>
      </c>
      <c r="B41" s="91" t="s">
        <v>15</v>
      </c>
      <c r="C41" s="108">
        <v>2465.76</v>
      </c>
      <c r="D41" s="140">
        <v>2565</v>
      </c>
      <c r="E41" s="142"/>
      <c r="F41" s="140">
        <v>2565</v>
      </c>
      <c r="H41" s="9"/>
      <c r="I41" s="148"/>
      <c r="J41" s="9"/>
      <c r="K41" s="5"/>
      <c r="L41" s="5"/>
      <c r="M41" s="5"/>
      <c r="N41" s="3"/>
      <c r="O41" s="3"/>
    </row>
    <row r="42" spans="1:15" ht="12.75">
      <c r="A42" s="91">
        <v>310</v>
      </c>
      <c r="B42" s="91" t="s">
        <v>14</v>
      </c>
      <c r="C42" s="108">
        <v>709.84</v>
      </c>
      <c r="D42" s="140">
        <v>720</v>
      </c>
      <c r="E42" s="142"/>
      <c r="F42" s="140">
        <v>720</v>
      </c>
      <c r="H42" s="9"/>
      <c r="I42" s="148"/>
      <c r="J42" s="9"/>
      <c r="K42" s="5"/>
      <c r="L42" s="5"/>
      <c r="M42" s="5"/>
      <c r="N42" s="3"/>
      <c r="O42" s="3"/>
    </row>
    <row r="43" spans="1:15" ht="12.75">
      <c r="A43" s="91">
        <v>310</v>
      </c>
      <c r="B43" s="91" t="s">
        <v>268</v>
      </c>
      <c r="C43" s="108">
        <v>101.2</v>
      </c>
      <c r="D43" s="140">
        <v>500</v>
      </c>
      <c r="E43" s="142"/>
      <c r="F43" s="140">
        <v>500</v>
      </c>
      <c r="H43" s="9"/>
      <c r="I43" s="148"/>
      <c r="J43" s="9"/>
      <c r="K43" s="5"/>
      <c r="L43" s="5"/>
      <c r="M43" s="5"/>
      <c r="N43" s="3"/>
      <c r="O43" s="3"/>
    </row>
    <row r="44" spans="1:15" ht="12.75">
      <c r="A44" s="91">
        <v>310</v>
      </c>
      <c r="B44" s="91" t="s">
        <v>7</v>
      </c>
      <c r="C44" s="108">
        <v>681612</v>
      </c>
      <c r="D44" s="141">
        <v>1347931</v>
      </c>
      <c r="E44" s="143"/>
      <c r="F44" s="141">
        <v>1347931</v>
      </c>
      <c r="H44" s="9"/>
      <c r="I44" s="160"/>
      <c r="J44" s="9"/>
      <c r="K44" s="5"/>
      <c r="L44" s="5"/>
      <c r="M44" s="5"/>
      <c r="N44" s="3"/>
      <c r="O44" s="3"/>
    </row>
    <row r="45" spans="1:15" ht="12.75">
      <c r="A45" s="91">
        <v>310</v>
      </c>
      <c r="B45" s="91" t="s">
        <v>9</v>
      </c>
      <c r="C45" s="108">
        <v>10388</v>
      </c>
      <c r="D45" s="141">
        <v>16732</v>
      </c>
      <c r="E45" s="142"/>
      <c r="F45" s="141">
        <v>16732</v>
      </c>
      <c r="H45" s="9"/>
      <c r="I45" s="160"/>
      <c r="J45" s="9"/>
      <c r="K45" s="5"/>
      <c r="L45" s="5"/>
      <c r="M45" s="5"/>
      <c r="N45" s="3"/>
      <c r="O45" s="3"/>
    </row>
    <row r="46" spans="1:15" ht="12.75">
      <c r="A46" s="91">
        <v>310</v>
      </c>
      <c r="B46" s="91" t="s">
        <v>12</v>
      </c>
      <c r="C46" s="108">
        <v>209138.9</v>
      </c>
      <c r="D46" s="141">
        <v>420576</v>
      </c>
      <c r="E46" s="142"/>
      <c r="F46" s="141">
        <v>420576</v>
      </c>
      <c r="H46" s="9"/>
      <c r="I46" s="160"/>
      <c r="J46" s="9"/>
      <c r="K46" s="4"/>
      <c r="L46" s="4"/>
      <c r="M46" s="4"/>
      <c r="N46" s="3"/>
      <c r="O46" s="3"/>
    </row>
    <row r="47" spans="1:15" ht="12.75">
      <c r="A47" s="91">
        <v>310</v>
      </c>
      <c r="B47" s="91" t="s">
        <v>8</v>
      </c>
      <c r="C47" s="108">
        <v>6400</v>
      </c>
      <c r="D47" s="140">
        <v>7650</v>
      </c>
      <c r="E47" s="142"/>
      <c r="F47" s="140">
        <v>7650</v>
      </c>
      <c r="H47" s="9"/>
      <c r="I47" s="148"/>
      <c r="J47" s="9"/>
      <c r="K47" s="5"/>
      <c r="L47" s="5"/>
      <c r="M47" s="5"/>
      <c r="N47" s="3"/>
      <c r="O47" s="3"/>
    </row>
    <row r="48" spans="1:15" ht="12.75">
      <c r="A48" s="91">
        <v>310</v>
      </c>
      <c r="B48" s="91" t="s">
        <v>10</v>
      </c>
      <c r="C48" s="108">
        <v>6104</v>
      </c>
      <c r="D48" s="141">
        <v>9000</v>
      </c>
      <c r="E48" s="142"/>
      <c r="F48" s="141">
        <v>9000</v>
      </c>
      <c r="H48" s="9"/>
      <c r="I48" s="160"/>
      <c r="J48" s="6"/>
      <c r="K48" s="6"/>
      <c r="L48" s="6"/>
      <c r="M48" s="6"/>
      <c r="N48" s="3"/>
      <c r="O48" s="3"/>
    </row>
    <row r="49" spans="1:15" ht="12.75">
      <c r="A49" s="91">
        <v>310</v>
      </c>
      <c r="B49" s="91" t="s">
        <v>356</v>
      </c>
      <c r="C49" s="108">
        <v>7650</v>
      </c>
      <c r="D49" s="141">
        <v>7000</v>
      </c>
      <c r="E49" s="97">
        <v>15704</v>
      </c>
      <c r="F49" s="141">
        <v>22704</v>
      </c>
      <c r="H49" s="9"/>
      <c r="I49" s="160"/>
      <c r="J49" s="6"/>
      <c r="K49" s="6"/>
      <c r="L49" s="6"/>
      <c r="M49" s="6"/>
      <c r="N49" s="3"/>
      <c r="O49" s="3"/>
    </row>
    <row r="50" spans="1:15" ht="12.75">
      <c r="A50" s="91">
        <v>310</v>
      </c>
      <c r="B50" s="91" t="s">
        <v>322</v>
      </c>
      <c r="C50" s="108">
        <v>73233.6</v>
      </c>
      <c r="D50" s="141">
        <v>104000</v>
      </c>
      <c r="E50" s="97"/>
      <c r="F50" s="141">
        <v>104000</v>
      </c>
      <c r="H50" s="9"/>
      <c r="I50" s="160"/>
      <c r="J50" s="9"/>
      <c r="K50" s="5"/>
      <c r="L50" s="5"/>
      <c r="M50" s="5"/>
      <c r="N50" s="3"/>
      <c r="O50" s="3"/>
    </row>
    <row r="51" spans="1:15" ht="12.75">
      <c r="A51" s="91">
        <v>320</v>
      </c>
      <c r="B51" s="91" t="s">
        <v>320</v>
      </c>
      <c r="C51" s="108">
        <v>0</v>
      </c>
      <c r="D51" s="141">
        <v>183735</v>
      </c>
      <c r="E51" s="97"/>
      <c r="F51" s="141">
        <v>183735</v>
      </c>
      <c r="H51" s="9"/>
      <c r="I51" s="160"/>
      <c r="J51" s="9"/>
      <c r="K51" s="10"/>
      <c r="L51" s="10"/>
      <c r="M51" s="10"/>
      <c r="N51" s="3"/>
      <c r="O51" s="3"/>
    </row>
    <row r="52" spans="1:15" ht="12.75">
      <c r="A52" s="91">
        <v>320</v>
      </c>
      <c r="B52" s="91" t="s">
        <v>396</v>
      </c>
      <c r="C52" s="150"/>
      <c r="D52" s="141"/>
      <c r="E52" s="97">
        <v>13965</v>
      </c>
      <c r="F52" s="141">
        <v>13965</v>
      </c>
      <c r="H52" s="9"/>
      <c r="I52" s="160"/>
      <c r="J52" s="9"/>
      <c r="K52" s="10"/>
      <c r="L52" s="10"/>
      <c r="M52" s="10"/>
      <c r="N52" s="3"/>
      <c r="O52" s="3"/>
    </row>
    <row r="53" spans="1:15" ht="12.75">
      <c r="A53" s="91">
        <v>320</v>
      </c>
      <c r="B53" s="91" t="s">
        <v>382</v>
      </c>
      <c r="C53" s="150"/>
      <c r="D53" s="141">
        <v>4000</v>
      </c>
      <c r="E53" s="97"/>
      <c r="F53" s="141">
        <v>4000</v>
      </c>
      <c r="J53" s="9"/>
      <c r="K53" s="10"/>
      <c r="L53" s="10"/>
      <c r="M53" s="10"/>
      <c r="N53" s="3"/>
      <c r="O53" s="3"/>
    </row>
    <row r="54" spans="1:15" ht="12.75">
      <c r="A54" s="91">
        <v>450</v>
      </c>
      <c r="B54" s="91" t="s">
        <v>352</v>
      </c>
      <c r="C54" s="108">
        <v>91481.51</v>
      </c>
      <c r="D54" s="140">
        <v>84522</v>
      </c>
      <c r="E54" s="142">
        <v>7777</v>
      </c>
      <c r="F54" s="140">
        <f>SUM(D54:E54)</f>
        <v>92299</v>
      </c>
      <c r="H54" s="9"/>
      <c r="I54" s="148"/>
      <c r="J54" s="9"/>
      <c r="K54" s="10"/>
      <c r="L54" s="10"/>
      <c r="M54" s="10"/>
      <c r="N54" s="3"/>
      <c r="O54" s="3"/>
    </row>
    <row r="55" spans="1:15" ht="12.75">
      <c r="A55" s="91">
        <v>450</v>
      </c>
      <c r="B55" s="91" t="s">
        <v>397</v>
      </c>
      <c r="C55" s="108">
        <v>55048.11</v>
      </c>
      <c r="D55" s="140">
        <v>249085</v>
      </c>
      <c r="E55" s="143"/>
      <c r="F55" s="140">
        <v>249085</v>
      </c>
      <c r="H55" s="9"/>
      <c r="I55" s="148"/>
      <c r="J55" s="9"/>
      <c r="K55" s="10"/>
      <c r="L55" s="10"/>
      <c r="M55" s="10"/>
      <c r="N55" s="3"/>
      <c r="O55" s="3"/>
    </row>
    <row r="56" spans="1:15" ht="13.5" thickBot="1">
      <c r="A56" s="91">
        <v>510</v>
      </c>
      <c r="B56" s="91" t="s">
        <v>398</v>
      </c>
      <c r="C56" s="150"/>
      <c r="D56" s="140"/>
      <c r="E56" s="10">
        <v>916783</v>
      </c>
      <c r="F56" s="140">
        <v>916783</v>
      </c>
      <c r="H56" s="9"/>
      <c r="I56" s="148"/>
      <c r="J56" s="9"/>
      <c r="K56" s="10"/>
      <c r="L56" s="10"/>
      <c r="M56" s="10"/>
      <c r="N56" s="3"/>
      <c r="O56" s="3"/>
    </row>
    <row r="57" spans="1:15" ht="13.5" thickBot="1">
      <c r="A57" s="135"/>
      <c r="B57" s="137" t="s">
        <v>17</v>
      </c>
      <c r="C57" s="144">
        <f>SUM(C6:C55)</f>
        <v>3617164.6099999994</v>
      </c>
      <c r="D57" s="146">
        <f>SUM(D6:D55)</f>
        <v>7528749</v>
      </c>
      <c r="E57" s="145">
        <f>SUM(E6:E56)</f>
        <v>839716</v>
      </c>
      <c r="F57" s="146">
        <f>SUM(F6:F56)</f>
        <v>8368465</v>
      </c>
      <c r="G57" s="147"/>
      <c r="H57" s="159"/>
      <c r="I57" s="28"/>
      <c r="J57" s="159"/>
      <c r="K57" s="7"/>
      <c r="L57" s="7"/>
      <c r="M57" s="7"/>
      <c r="N57" s="3"/>
      <c r="O57" s="3"/>
    </row>
    <row r="58" spans="3:15" ht="12.75">
      <c r="C58" s="149"/>
      <c r="H58" s="149"/>
      <c r="L58" s="3"/>
      <c r="M58" s="3"/>
      <c r="N58" s="3"/>
      <c r="O58" s="3"/>
    </row>
    <row r="59" spans="4:15" ht="12.75">
      <c r="D59" s="148"/>
      <c r="F59" s="148"/>
      <c r="L59" s="3"/>
      <c r="M59" s="3"/>
      <c r="N59" s="3"/>
      <c r="O59" s="3"/>
    </row>
    <row r="60" spans="5:15" ht="12.75">
      <c r="E60" s="147"/>
      <c r="L60" s="3"/>
      <c r="M60" s="3"/>
      <c r="N60" s="3"/>
      <c r="O60" s="3"/>
    </row>
    <row r="61" spans="6:15" ht="12.75">
      <c r="F61" s="147"/>
      <c r="L61" s="3"/>
      <c r="M61" s="3"/>
      <c r="N61" s="3"/>
      <c r="O61" s="3"/>
    </row>
    <row r="62" spans="12:15" ht="12.75">
      <c r="L62" s="3"/>
      <c r="M62" s="3"/>
      <c r="N62" s="3"/>
      <c r="O62" s="3"/>
    </row>
    <row r="63" spans="12:15" ht="12.75">
      <c r="L63" s="3"/>
      <c r="M63" s="3"/>
      <c r="N63" s="3"/>
      <c r="O63" s="3"/>
    </row>
    <row r="64" spans="12:15" ht="12.75">
      <c r="L64" s="3"/>
      <c r="M64" s="3"/>
      <c r="N64" s="3"/>
      <c r="O64" s="3"/>
    </row>
    <row r="65" spans="12:15" ht="12.75">
      <c r="L65" s="3"/>
      <c r="M65" s="3"/>
      <c r="N65" s="3"/>
      <c r="O65" s="3"/>
    </row>
    <row r="66" spans="12:15" ht="12.75">
      <c r="L66" s="3"/>
      <c r="M66" s="3"/>
      <c r="N66" s="3"/>
      <c r="O66" s="3"/>
    </row>
    <row r="67" spans="12:15" ht="12.75">
      <c r="L67" s="3"/>
      <c r="M67" s="3"/>
      <c r="N67" s="3"/>
      <c r="O67" s="3"/>
    </row>
    <row r="68" spans="12:15" ht="12.75">
      <c r="L68" s="3"/>
      <c r="M68" s="3"/>
      <c r="N68" s="3"/>
      <c r="O68" s="3"/>
    </row>
    <row r="69" spans="12:15" ht="12.75">
      <c r="L69" s="3"/>
      <c r="M69" s="3"/>
      <c r="N69" s="3"/>
      <c r="O69" s="3"/>
    </row>
    <row r="70" spans="12:15" ht="12.75">
      <c r="L70" s="3"/>
      <c r="M70" s="3"/>
      <c r="N70" s="3"/>
      <c r="O70" s="3"/>
    </row>
    <row r="71" spans="12:15" ht="12.75">
      <c r="L71" s="3"/>
      <c r="M71" s="3"/>
      <c r="N71" s="3"/>
      <c r="O71" s="3"/>
    </row>
    <row r="72" spans="12:15" ht="12.75">
      <c r="L72" s="3"/>
      <c r="M72" s="3"/>
      <c r="N72" s="3"/>
      <c r="O72" s="3"/>
    </row>
    <row r="73" spans="12:15" ht="12.75">
      <c r="L73" s="3"/>
      <c r="M73" s="3"/>
      <c r="N73" s="3"/>
      <c r="O73" s="3"/>
    </row>
    <row r="74" spans="12:15" ht="12.75">
      <c r="L74" s="3"/>
      <c r="M74" s="3"/>
      <c r="N74" s="3"/>
      <c r="O74" s="3"/>
    </row>
    <row r="75" spans="12:15" ht="12.75">
      <c r="L75" s="3"/>
      <c r="M75" s="3"/>
      <c r="N75" s="3"/>
      <c r="O75" s="3"/>
    </row>
    <row r="76" spans="12:15" ht="12.75">
      <c r="L76" s="3"/>
      <c r="M76" s="3"/>
      <c r="N76" s="3"/>
      <c r="O76" s="3"/>
    </row>
    <row r="77" spans="12:15" ht="12.75">
      <c r="L77" s="3"/>
      <c r="M77" s="3"/>
      <c r="N77" s="3"/>
      <c r="O77" s="3"/>
    </row>
    <row r="78" spans="12:15" ht="12.75">
      <c r="L78" s="3"/>
      <c r="M78" s="3"/>
      <c r="N78" s="3"/>
      <c r="O78" s="3"/>
    </row>
    <row r="79" spans="12:15" ht="12.75">
      <c r="L79" s="3"/>
      <c r="M79" s="3"/>
      <c r="N79" s="3"/>
      <c r="O79" s="3"/>
    </row>
    <row r="80" spans="12:15" ht="12.75">
      <c r="L80" s="3"/>
      <c r="M80" s="3"/>
      <c r="N80" s="3"/>
      <c r="O80" s="3"/>
    </row>
    <row r="81" spans="12:15" ht="12.75">
      <c r="L81" s="3"/>
      <c r="M81" s="3"/>
      <c r="N81" s="3"/>
      <c r="O81" s="3"/>
    </row>
    <row r="82" spans="12:15" ht="12.75">
      <c r="L82" s="3"/>
      <c r="M82" s="3"/>
      <c r="N82" s="3"/>
      <c r="O82" s="3"/>
    </row>
    <row r="83" spans="12:15" ht="12.75">
      <c r="L83" s="3"/>
      <c r="M83" s="3"/>
      <c r="N83" s="3"/>
      <c r="O83" s="3"/>
    </row>
    <row r="84" spans="12:15" ht="12.75">
      <c r="L84" s="3"/>
      <c r="M84" s="3"/>
      <c r="N84" s="3"/>
      <c r="O84" s="3"/>
    </row>
    <row r="85" spans="12:15" ht="12.75">
      <c r="L85" s="3"/>
      <c r="M85" s="3"/>
      <c r="N85" s="3"/>
      <c r="O85" s="3"/>
    </row>
    <row r="86" spans="12:15" ht="12.75">
      <c r="L86" s="3"/>
      <c r="M86" s="3"/>
      <c r="N86" s="3"/>
      <c r="O86" s="3"/>
    </row>
    <row r="87" spans="12:15" ht="12.75">
      <c r="L87" s="3"/>
      <c r="M87" s="3"/>
      <c r="N87" s="3"/>
      <c r="O87" s="3"/>
    </row>
    <row r="88" spans="12:15" ht="12.75">
      <c r="L88" s="3"/>
      <c r="M88" s="3"/>
      <c r="N88" s="3"/>
      <c r="O88" s="3"/>
    </row>
    <row r="89" spans="12:15" ht="12.75">
      <c r="L89" s="3"/>
      <c r="M89" s="3"/>
      <c r="N89" s="3"/>
      <c r="O89" s="3"/>
    </row>
    <row r="90" spans="12:15" ht="12.75">
      <c r="L90" s="3"/>
      <c r="M90" s="3"/>
      <c r="N90" s="3"/>
      <c r="O90" s="3"/>
    </row>
    <row r="91" spans="12:15" ht="12.75">
      <c r="L91" s="3"/>
      <c r="M91" s="3"/>
      <c r="N91" s="3"/>
      <c r="O91" s="3"/>
    </row>
    <row r="92" spans="12:15" ht="12.75">
      <c r="L92" s="3"/>
      <c r="M92" s="3"/>
      <c r="N92" s="3"/>
      <c r="O92" s="3"/>
    </row>
    <row r="93" spans="12:15" ht="12.75">
      <c r="L93" s="3"/>
      <c r="M93" s="3"/>
      <c r="N93" s="3"/>
      <c r="O93" s="3"/>
    </row>
    <row r="94" spans="12:15" ht="12.75">
      <c r="L94" s="3"/>
      <c r="M94" s="3"/>
      <c r="N94" s="3"/>
      <c r="O94" s="3"/>
    </row>
    <row r="95" spans="12:15" ht="12.75">
      <c r="L95" s="3"/>
      <c r="M95" s="3"/>
      <c r="N95" s="3"/>
      <c r="O95" s="3"/>
    </row>
    <row r="96" spans="12:15" ht="12.75">
      <c r="L96" s="3"/>
      <c r="M96" s="3"/>
      <c r="N96" s="3"/>
      <c r="O96" s="3"/>
    </row>
    <row r="97" spans="12:15" ht="12.75">
      <c r="L97" s="3"/>
      <c r="M97" s="3"/>
      <c r="N97" s="3"/>
      <c r="O97" s="3"/>
    </row>
    <row r="98" spans="12:15" ht="12.75">
      <c r="L98" s="3"/>
      <c r="M98" s="3"/>
      <c r="N98" s="3"/>
      <c r="O98" s="3"/>
    </row>
    <row r="99" spans="12:15" ht="12.75">
      <c r="L99" s="3"/>
      <c r="M99" s="3"/>
      <c r="N99" s="3"/>
      <c r="O99" s="3"/>
    </row>
    <row r="100" spans="12:15" ht="12.75">
      <c r="L100" s="3"/>
      <c r="M100" s="3"/>
      <c r="N100" s="3"/>
      <c r="O100" s="3"/>
    </row>
    <row r="101" spans="12:15" ht="12.75">
      <c r="L101" s="3"/>
      <c r="M101" s="3"/>
      <c r="N101" s="3"/>
      <c r="O101" s="3"/>
    </row>
    <row r="102" spans="12:15" ht="12.75">
      <c r="L102" s="3"/>
      <c r="M102" s="3"/>
      <c r="N102" s="3"/>
      <c r="O102" s="3"/>
    </row>
    <row r="103" spans="12:15" ht="12.75">
      <c r="L103" s="3"/>
      <c r="M103" s="3"/>
      <c r="N103" s="3"/>
      <c r="O103" s="3"/>
    </row>
    <row r="104" spans="12:15" ht="12.75">
      <c r="L104" s="3"/>
      <c r="M104" s="3"/>
      <c r="N104" s="3"/>
      <c r="O104" s="3"/>
    </row>
    <row r="105" spans="12:15" ht="12.75">
      <c r="L105" s="3"/>
      <c r="M105" s="3"/>
      <c r="N105" s="3"/>
      <c r="O105" s="3"/>
    </row>
    <row r="106" spans="12:15" ht="12.75">
      <c r="L106" s="3"/>
      <c r="M106" s="3"/>
      <c r="N106" s="3"/>
      <c r="O106" s="3"/>
    </row>
    <row r="107" spans="12:15" ht="12.75">
      <c r="L107" s="3"/>
      <c r="M107" s="3"/>
      <c r="N107" s="3"/>
      <c r="O107" s="3"/>
    </row>
    <row r="108" spans="12:15" ht="12.75">
      <c r="L108" s="3"/>
      <c r="M108" s="3"/>
      <c r="N108" s="3"/>
      <c r="O108" s="3"/>
    </row>
    <row r="109" spans="12:15" ht="12.75">
      <c r="L109" s="3"/>
      <c r="M109" s="3"/>
      <c r="N109" s="3"/>
      <c r="O109" s="3"/>
    </row>
    <row r="110" spans="12:15" ht="12.75">
      <c r="L110" s="3"/>
      <c r="M110" s="3"/>
      <c r="N110" s="3"/>
      <c r="O110" s="3"/>
    </row>
    <row r="111" spans="12:15" ht="12.75">
      <c r="L111" s="3"/>
      <c r="M111" s="3"/>
      <c r="N111" s="3"/>
      <c r="O111" s="3"/>
    </row>
    <row r="112" spans="12:15" ht="12.75">
      <c r="L112" s="3"/>
      <c r="M112" s="3"/>
      <c r="N112" s="3"/>
      <c r="O112" s="3"/>
    </row>
    <row r="113" spans="12:15" ht="12.75">
      <c r="L113" s="3"/>
      <c r="M113" s="3"/>
      <c r="N113" s="3"/>
      <c r="O113" s="3"/>
    </row>
    <row r="114" spans="12:15" ht="12.75">
      <c r="L114" s="3"/>
      <c r="M114" s="3"/>
      <c r="N114" s="3"/>
      <c r="O114" s="3"/>
    </row>
    <row r="115" spans="12:15" ht="12.75">
      <c r="L115" s="3"/>
      <c r="M115" s="3"/>
      <c r="N115" s="3"/>
      <c r="O115" s="3"/>
    </row>
    <row r="116" spans="12:15" ht="12.75">
      <c r="L116" s="3"/>
      <c r="M116" s="3"/>
      <c r="N116" s="3"/>
      <c r="O116" s="3"/>
    </row>
    <row r="117" spans="12:15" ht="12.75">
      <c r="L117" s="3"/>
      <c r="M117" s="3"/>
      <c r="N117" s="3"/>
      <c r="O117" s="3"/>
    </row>
    <row r="118" spans="12:15" ht="12.75">
      <c r="L118" s="3"/>
      <c r="M118" s="3"/>
      <c r="N118" s="3"/>
      <c r="O118" s="3"/>
    </row>
    <row r="119" spans="12:15" ht="12.75">
      <c r="L119" s="3"/>
      <c r="M119" s="3"/>
      <c r="N119" s="3"/>
      <c r="O119" s="3"/>
    </row>
    <row r="120" spans="12:15" ht="12.75">
      <c r="L120" s="3"/>
      <c r="M120" s="3"/>
      <c r="N120" s="3"/>
      <c r="O120" s="3"/>
    </row>
    <row r="121" spans="12:15" ht="12.75">
      <c r="L121" s="3"/>
      <c r="M121" s="3"/>
      <c r="N121" s="3"/>
      <c r="O121" s="3"/>
    </row>
    <row r="122" spans="12:15" ht="12.75">
      <c r="L122" s="3"/>
      <c r="M122" s="3"/>
      <c r="N122" s="3"/>
      <c r="O122" s="3"/>
    </row>
    <row r="123" spans="12:15" ht="12.75">
      <c r="L123" s="3"/>
      <c r="M123" s="3"/>
      <c r="N123" s="3"/>
      <c r="O123" s="3"/>
    </row>
    <row r="124" spans="12:15" ht="12.75">
      <c r="L124" s="3"/>
      <c r="M124" s="3"/>
      <c r="N124" s="3"/>
      <c r="O124" s="3"/>
    </row>
  </sheetData>
  <sheetProtection selectLockedCells="1" selectUnlockedCells="1"/>
  <printOptions horizontalCentered="1"/>
  <pageMargins left="0.5905511811023623" right="0.5905511811023623" top="0.4724409448818898" bottom="0.4724409448818898" header="0" footer="0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1"/>
  <sheetViews>
    <sheetView zoomScale="120" zoomScaleNormal="120" zoomScaleSheetLayoutView="85" zoomScalePageLayoutView="70" workbookViewId="0" topLeftCell="A1">
      <selection activeCell="G285" sqref="G285"/>
    </sheetView>
  </sheetViews>
  <sheetFormatPr defaultColWidth="9.140625" defaultRowHeight="12.75"/>
  <cols>
    <col min="1" max="1" width="4.57421875" style="12" customWidth="1"/>
    <col min="2" max="2" width="6.00390625" style="12" customWidth="1"/>
    <col min="3" max="3" width="6.140625" style="12" customWidth="1"/>
    <col min="4" max="4" width="24.7109375" style="12" customWidth="1"/>
    <col min="5" max="5" width="10.7109375" style="42" customWidth="1"/>
    <col min="6" max="6" width="8.7109375" style="42" customWidth="1"/>
    <col min="7" max="7" width="8.28125" style="42" customWidth="1"/>
    <col min="8" max="8" width="8.7109375" style="42" customWidth="1"/>
    <col min="10" max="10" width="8.00390625" style="0" customWidth="1"/>
    <col min="11" max="11" width="8.8515625" style="17" customWidth="1"/>
    <col min="12" max="12" width="8.57421875" style="14" customWidth="1"/>
    <col min="13" max="13" width="8.421875" style="14" customWidth="1"/>
    <col min="14" max="14" width="9.140625" style="3" customWidth="1"/>
    <col min="15" max="15" width="10.00390625" style="3" customWidth="1"/>
    <col min="16" max="16" width="12.140625" style="3" customWidth="1"/>
    <col min="17" max="17" width="11.57421875" style="3" customWidth="1"/>
    <col min="18" max="21" width="9.140625" style="3" customWidth="1"/>
  </cols>
  <sheetData>
    <row r="2" spans="1:8" ht="12.75">
      <c r="A2" s="44" t="s">
        <v>18</v>
      </c>
      <c r="B2" s="18"/>
      <c r="C2" s="13"/>
      <c r="D2" s="45"/>
      <c r="E2" s="20"/>
      <c r="F2" s="20"/>
      <c r="G2" s="20"/>
      <c r="H2" s="21" t="s">
        <v>379</v>
      </c>
    </row>
    <row r="3" spans="1:26" ht="12.75">
      <c r="A3" s="132" t="s">
        <v>337</v>
      </c>
      <c r="B3" s="132" t="s">
        <v>19</v>
      </c>
      <c r="C3" s="132" t="s">
        <v>20</v>
      </c>
      <c r="D3" s="132" t="s">
        <v>1</v>
      </c>
      <c r="E3" s="133" t="s">
        <v>344</v>
      </c>
      <c r="F3" s="133" t="s">
        <v>393</v>
      </c>
      <c r="G3" s="133" t="s">
        <v>394</v>
      </c>
      <c r="H3" s="133" t="s">
        <v>341</v>
      </c>
      <c r="K3" s="46"/>
      <c r="L3" s="31"/>
      <c r="M3" s="31"/>
      <c r="O3" s="25"/>
      <c r="P3" s="31"/>
      <c r="Q3" s="31"/>
      <c r="R3" s="31"/>
      <c r="S3" s="31"/>
      <c r="T3" s="15"/>
      <c r="U3" s="15"/>
      <c r="V3" s="3"/>
      <c r="W3" s="3"/>
      <c r="X3" s="3"/>
      <c r="Y3" s="3"/>
      <c r="Z3" s="3"/>
    </row>
    <row r="4" spans="1:26" ht="12.75">
      <c r="A4" s="132" t="s">
        <v>21</v>
      </c>
      <c r="B4" s="132" t="s">
        <v>22</v>
      </c>
      <c r="C4" s="132" t="s">
        <v>306</v>
      </c>
      <c r="D4" s="132"/>
      <c r="E4" s="134" t="s">
        <v>384</v>
      </c>
      <c r="F4" s="134" t="s">
        <v>395</v>
      </c>
      <c r="G4" s="134" t="s">
        <v>340</v>
      </c>
      <c r="H4" s="134" t="s">
        <v>340</v>
      </c>
      <c r="K4" s="46"/>
      <c r="L4" s="40"/>
      <c r="M4" s="8"/>
      <c r="P4" s="40"/>
      <c r="Q4" s="40"/>
      <c r="R4" s="32"/>
      <c r="S4" s="32"/>
      <c r="T4" s="19"/>
      <c r="U4" s="19"/>
      <c r="V4" s="3"/>
      <c r="W4" s="3"/>
      <c r="X4" s="3"/>
      <c r="Y4" s="3"/>
      <c r="Z4" s="3"/>
    </row>
    <row r="5" spans="1:26" ht="12.75">
      <c r="A5" s="81" t="s">
        <v>23</v>
      </c>
      <c r="B5" s="81"/>
      <c r="C5" s="81"/>
      <c r="D5" s="81" t="s">
        <v>24</v>
      </c>
      <c r="E5" s="114">
        <f>E9+E13+E19+E23+E26</f>
        <v>40179.06999999999</v>
      </c>
      <c r="F5" s="95">
        <f>F9+F13+F19+F23+F26</f>
        <v>89075</v>
      </c>
      <c r="G5" s="96">
        <f>G9+G13+G23+G26</f>
        <v>-4300</v>
      </c>
      <c r="H5" s="95">
        <f>H9+H13+H19+H23+H26</f>
        <v>84775</v>
      </c>
      <c r="K5" s="47"/>
      <c r="L5" s="33"/>
      <c r="M5" s="33"/>
      <c r="O5" s="7"/>
      <c r="P5" s="33"/>
      <c r="Q5" s="33"/>
      <c r="R5" s="33"/>
      <c r="S5" s="33"/>
      <c r="V5" s="3"/>
      <c r="W5" s="3"/>
      <c r="X5" s="3"/>
      <c r="Y5" s="3"/>
      <c r="Z5" s="3"/>
    </row>
    <row r="6" spans="1:26" ht="12.75">
      <c r="A6" s="84" t="s">
        <v>25</v>
      </c>
      <c r="B6" s="86"/>
      <c r="C6" s="86"/>
      <c r="D6" s="84" t="s">
        <v>26</v>
      </c>
      <c r="E6" s="110"/>
      <c r="F6" s="90"/>
      <c r="G6" s="90"/>
      <c r="H6" s="90"/>
      <c r="K6" s="38"/>
      <c r="L6" s="21"/>
      <c r="M6" s="21"/>
      <c r="O6" s="5"/>
      <c r="P6" s="21"/>
      <c r="Q6" s="21"/>
      <c r="R6" s="21"/>
      <c r="S6" s="21"/>
      <c r="V6" s="3"/>
      <c r="W6" s="3"/>
      <c r="X6" s="3"/>
      <c r="Y6" s="3"/>
      <c r="Z6" s="3"/>
    </row>
    <row r="7" spans="1:26" ht="12.75">
      <c r="A7" s="86" t="s">
        <v>27</v>
      </c>
      <c r="B7" s="86"/>
      <c r="C7" s="86"/>
      <c r="D7" s="84" t="s">
        <v>28</v>
      </c>
      <c r="E7" s="110"/>
      <c r="F7" s="90"/>
      <c r="G7" s="90"/>
      <c r="H7" s="90"/>
      <c r="K7" s="38"/>
      <c r="L7" s="21"/>
      <c r="M7" s="21"/>
      <c r="O7" s="5"/>
      <c r="P7" s="21"/>
      <c r="Q7" s="21"/>
      <c r="R7" s="21"/>
      <c r="S7" s="21"/>
      <c r="V7" s="3"/>
      <c r="W7" s="3"/>
      <c r="X7" s="3"/>
      <c r="Y7" s="3"/>
      <c r="Z7" s="3"/>
    </row>
    <row r="8" spans="1:26" ht="12.75">
      <c r="A8" s="86"/>
      <c r="B8" s="86" t="s">
        <v>260</v>
      </c>
      <c r="C8" s="86">
        <v>630</v>
      </c>
      <c r="D8" s="86" t="s">
        <v>29</v>
      </c>
      <c r="E8" s="110">
        <v>336.6</v>
      </c>
      <c r="F8" s="90">
        <v>7000</v>
      </c>
      <c r="G8" s="90">
        <v>-3500</v>
      </c>
      <c r="H8" s="90">
        <f>SUM(F8:G8)</f>
        <v>3500</v>
      </c>
      <c r="K8" s="38"/>
      <c r="L8" s="21"/>
      <c r="M8" s="21"/>
      <c r="O8" s="5"/>
      <c r="P8" s="21"/>
      <c r="Q8" s="21"/>
      <c r="R8" s="21"/>
      <c r="S8" s="21"/>
      <c r="V8" s="3"/>
      <c r="W8" s="3"/>
      <c r="X8" s="3"/>
      <c r="Y8" s="3"/>
      <c r="Z8" s="3"/>
    </row>
    <row r="9" spans="1:26" ht="12.75">
      <c r="A9" s="86"/>
      <c r="B9" s="86"/>
      <c r="C9" s="86"/>
      <c r="D9" s="86" t="s">
        <v>30</v>
      </c>
      <c r="E9" s="109">
        <f>SUM(E8:E8)</f>
        <v>336.6</v>
      </c>
      <c r="F9" s="97">
        <f>SUM(F8:F8)</f>
        <v>7000</v>
      </c>
      <c r="G9" s="97">
        <f>SUM(G8)</f>
        <v>-3500</v>
      </c>
      <c r="H9" s="97">
        <f>SUM(H8:H8)</f>
        <v>3500</v>
      </c>
      <c r="K9" s="36"/>
      <c r="L9" s="22"/>
      <c r="M9" s="22"/>
      <c r="P9" s="22"/>
      <c r="Q9" s="22"/>
      <c r="R9" s="22"/>
      <c r="S9" s="22"/>
      <c r="V9" s="3"/>
      <c r="W9" s="3"/>
      <c r="X9" s="3"/>
      <c r="Y9" s="3"/>
      <c r="Z9" s="3"/>
    </row>
    <row r="10" spans="1:26" ht="12.75">
      <c r="A10" s="86" t="s">
        <v>31</v>
      </c>
      <c r="B10" s="86"/>
      <c r="C10" s="86"/>
      <c r="D10" s="84" t="s">
        <v>32</v>
      </c>
      <c r="E10" s="110"/>
      <c r="F10" s="90"/>
      <c r="G10" s="90"/>
      <c r="H10" s="90"/>
      <c r="K10" s="38"/>
      <c r="L10" s="21"/>
      <c r="M10" s="21"/>
      <c r="O10" s="5"/>
      <c r="P10" s="21"/>
      <c r="Q10" s="21"/>
      <c r="R10" s="21"/>
      <c r="S10" s="21"/>
      <c r="V10" s="3"/>
      <c r="W10" s="3"/>
      <c r="X10" s="3"/>
      <c r="Y10" s="3"/>
      <c r="Z10" s="3"/>
    </row>
    <row r="11" spans="1:26" ht="12.75">
      <c r="A11" s="86"/>
      <c r="B11" s="86" t="s">
        <v>260</v>
      </c>
      <c r="C11" s="86">
        <v>630</v>
      </c>
      <c r="D11" s="86" t="s">
        <v>357</v>
      </c>
      <c r="E11" s="110">
        <v>17208.01</v>
      </c>
      <c r="F11" s="90">
        <v>38000</v>
      </c>
      <c r="G11" s="90">
        <v>-1700</v>
      </c>
      <c r="H11" s="90">
        <f>SUM(F11:G11)</f>
        <v>36300</v>
      </c>
      <c r="K11" s="38"/>
      <c r="L11" s="21"/>
      <c r="M11" s="21"/>
      <c r="O11" s="5"/>
      <c r="P11" s="21"/>
      <c r="Q11" s="21"/>
      <c r="R11" s="21"/>
      <c r="S11" s="21"/>
      <c r="V11" s="3"/>
      <c r="W11" s="3"/>
      <c r="X11" s="3"/>
      <c r="Y11" s="3"/>
      <c r="Z11" s="3"/>
    </row>
    <row r="12" spans="1:26" ht="12.75">
      <c r="A12" s="86"/>
      <c r="B12" s="86" t="s">
        <v>260</v>
      </c>
      <c r="C12" s="86">
        <v>620</v>
      </c>
      <c r="D12" s="86" t="s">
        <v>33</v>
      </c>
      <c r="E12" s="110">
        <v>5168.3</v>
      </c>
      <c r="F12" s="90">
        <v>12300</v>
      </c>
      <c r="G12" s="90">
        <v>-1000</v>
      </c>
      <c r="H12" s="90">
        <f>SUM(F12:G12)</f>
        <v>11300</v>
      </c>
      <c r="K12" s="38"/>
      <c r="L12" s="21"/>
      <c r="M12" s="21"/>
      <c r="O12" s="5"/>
      <c r="P12" s="21"/>
      <c r="Q12" s="21"/>
      <c r="R12" s="21"/>
      <c r="S12" s="21"/>
      <c r="V12" s="3"/>
      <c r="W12" s="3"/>
      <c r="X12" s="3"/>
      <c r="Y12" s="3"/>
      <c r="Z12" s="3"/>
    </row>
    <row r="13" spans="1:26" ht="12.75">
      <c r="A13" s="86"/>
      <c r="B13" s="86"/>
      <c r="C13" s="86"/>
      <c r="D13" s="86" t="s">
        <v>30</v>
      </c>
      <c r="E13" s="110">
        <f>SUM(E11:E12)</f>
        <v>22376.309999999998</v>
      </c>
      <c r="F13" s="90">
        <f>SUM(F11:F12)</f>
        <v>50300</v>
      </c>
      <c r="G13" s="90">
        <f>SUM(G11:G12)</f>
        <v>-2700</v>
      </c>
      <c r="H13" s="90">
        <f>SUM(H11:H12)</f>
        <v>47600</v>
      </c>
      <c r="K13" s="38"/>
      <c r="L13" s="21"/>
      <c r="M13" s="21"/>
      <c r="O13" s="5"/>
      <c r="P13" s="21"/>
      <c r="Q13" s="21"/>
      <c r="R13" s="21"/>
      <c r="S13" s="21"/>
      <c r="V13" s="3"/>
      <c r="W13" s="3"/>
      <c r="X13" s="3"/>
      <c r="Y13" s="3"/>
      <c r="Z13" s="3"/>
    </row>
    <row r="14" spans="1:26" ht="12.75">
      <c r="A14" s="84" t="s">
        <v>35</v>
      </c>
      <c r="B14" s="86"/>
      <c r="C14" s="86"/>
      <c r="D14" s="84" t="s">
        <v>36</v>
      </c>
      <c r="E14" s="108"/>
      <c r="F14" s="88"/>
      <c r="G14" s="88"/>
      <c r="H14" s="88"/>
      <c r="O14" s="6"/>
      <c r="P14" s="14"/>
      <c r="Q14" s="14"/>
      <c r="R14" s="14"/>
      <c r="S14" s="14"/>
      <c r="V14" s="3"/>
      <c r="W14" s="3"/>
      <c r="X14" s="3"/>
      <c r="Y14" s="3"/>
      <c r="Z14" s="3"/>
    </row>
    <row r="15" spans="1:26" ht="12.75">
      <c r="A15" s="86"/>
      <c r="B15" s="86" t="s">
        <v>260</v>
      </c>
      <c r="C15" s="86">
        <v>610</v>
      </c>
      <c r="D15" s="86" t="s">
        <v>37</v>
      </c>
      <c r="E15" s="110">
        <v>5892</v>
      </c>
      <c r="F15" s="90">
        <v>12200</v>
      </c>
      <c r="G15" s="90"/>
      <c r="H15" s="90">
        <v>12200</v>
      </c>
      <c r="K15" s="38"/>
      <c r="L15" s="21"/>
      <c r="M15" s="21"/>
      <c r="O15" s="5"/>
      <c r="P15" s="21"/>
      <c r="Q15" s="21"/>
      <c r="R15" s="21"/>
      <c r="S15" s="21"/>
      <c r="V15" s="3"/>
      <c r="W15" s="3"/>
      <c r="X15" s="3"/>
      <c r="Y15" s="3"/>
      <c r="Z15" s="3"/>
    </row>
    <row r="16" spans="1:26" ht="12.75">
      <c r="A16" s="86"/>
      <c r="B16" s="86" t="s">
        <v>260</v>
      </c>
      <c r="C16" s="86">
        <v>620</v>
      </c>
      <c r="D16" s="86" t="s">
        <v>33</v>
      </c>
      <c r="E16" s="108">
        <v>1823.48</v>
      </c>
      <c r="F16" s="88">
        <v>3800</v>
      </c>
      <c r="G16" s="88"/>
      <c r="H16" s="88">
        <v>3800</v>
      </c>
      <c r="L16" s="20"/>
      <c r="M16" s="20"/>
      <c r="O16" s="10"/>
      <c r="P16" s="20"/>
      <c r="Q16" s="20"/>
      <c r="R16" s="20"/>
      <c r="S16" s="20"/>
      <c r="V16" s="3"/>
      <c r="W16" s="3"/>
      <c r="X16" s="3"/>
      <c r="Y16" s="3"/>
      <c r="Z16" s="3"/>
    </row>
    <row r="17" spans="1:26" ht="12.75">
      <c r="A17" s="86"/>
      <c r="B17" s="86" t="s">
        <v>260</v>
      </c>
      <c r="C17" s="86">
        <v>630</v>
      </c>
      <c r="D17" s="86" t="s">
        <v>75</v>
      </c>
      <c r="E17" s="108">
        <v>243.04</v>
      </c>
      <c r="F17" s="88">
        <v>1525</v>
      </c>
      <c r="G17" s="88"/>
      <c r="H17" s="88">
        <v>1525</v>
      </c>
      <c r="L17" s="20"/>
      <c r="M17" s="20"/>
      <c r="O17" s="10"/>
      <c r="P17" s="20"/>
      <c r="Q17" s="20"/>
      <c r="R17" s="20"/>
      <c r="S17" s="20"/>
      <c r="V17" s="3"/>
      <c r="W17" s="3"/>
      <c r="X17" s="3"/>
      <c r="Y17" s="3"/>
      <c r="Z17" s="3"/>
    </row>
    <row r="18" spans="1:26" ht="12.75">
      <c r="A18" s="86"/>
      <c r="B18" s="86" t="s">
        <v>260</v>
      </c>
      <c r="C18" s="86">
        <v>640</v>
      </c>
      <c r="D18" s="86" t="s">
        <v>292</v>
      </c>
      <c r="E18" s="109">
        <v>50</v>
      </c>
      <c r="F18" s="97">
        <v>50</v>
      </c>
      <c r="G18" s="97"/>
      <c r="H18" s="97">
        <v>50</v>
      </c>
      <c r="K18" s="36"/>
      <c r="L18" s="22"/>
      <c r="M18" s="22"/>
      <c r="O18" s="4"/>
      <c r="P18" s="22"/>
      <c r="Q18" s="22"/>
      <c r="R18" s="22"/>
      <c r="S18" s="22"/>
      <c r="V18" s="3"/>
      <c r="W18" s="3"/>
      <c r="X18" s="3"/>
      <c r="Y18" s="3"/>
      <c r="Z18" s="3"/>
    </row>
    <row r="19" spans="1:26" ht="12.75">
      <c r="A19" s="86"/>
      <c r="B19" s="86"/>
      <c r="C19" s="86"/>
      <c r="D19" s="86" t="s">
        <v>30</v>
      </c>
      <c r="E19" s="109">
        <f>SUM(E15:E18)</f>
        <v>8008.5199999999995</v>
      </c>
      <c r="F19" s="97">
        <f>SUM(F15:F18)</f>
        <v>17575</v>
      </c>
      <c r="G19" s="97"/>
      <c r="H19" s="97">
        <f>SUM(H15:H18)</f>
        <v>17575</v>
      </c>
      <c r="K19" s="36"/>
      <c r="L19" s="22"/>
      <c r="M19" s="22"/>
      <c r="O19" s="4"/>
      <c r="P19" s="22"/>
      <c r="Q19" s="22"/>
      <c r="R19" s="22"/>
      <c r="S19" s="22"/>
      <c r="V19" s="3"/>
      <c r="W19" s="3"/>
      <c r="X19" s="3"/>
      <c r="Y19" s="3"/>
      <c r="Z19" s="3"/>
    </row>
    <row r="20" spans="1:26" ht="12.75">
      <c r="A20" s="84" t="s">
        <v>38</v>
      </c>
      <c r="B20" s="86"/>
      <c r="C20" s="86"/>
      <c r="D20" s="87" t="s">
        <v>39</v>
      </c>
      <c r="E20" s="108"/>
      <c r="F20" s="88"/>
      <c r="G20" s="88"/>
      <c r="H20" s="88"/>
      <c r="L20" s="20"/>
      <c r="M20" s="20"/>
      <c r="O20" s="10"/>
      <c r="P20" s="20"/>
      <c r="Q20" s="20"/>
      <c r="R20" s="20"/>
      <c r="S20" s="20"/>
      <c r="V20" s="3"/>
      <c r="W20" s="3"/>
      <c r="X20" s="3"/>
      <c r="Y20" s="3"/>
      <c r="Z20" s="3"/>
    </row>
    <row r="21" spans="1:26" ht="12.75">
      <c r="A21" s="84" t="s">
        <v>40</v>
      </c>
      <c r="B21" s="86"/>
      <c r="C21" s="98"/>
      <c r="D21" s="84" t="s">
        <v>41</v>
      </c>
      <c r="E21" s="108"/>
      <c r="F21" s="88"/>
      <c r="G21" s="88"/>
      <c r="H21" s="88"/>
      <c r="O21" s="6"/>
      <c r="P21" s="14"/>
      <c r="Q21" s="14"/>
      <c r="R21" s="14"/>
      <c r="S21" s="14"/>
      <c r="V21" s="3"/>
      <c r="W21" s="3"/>
      <c r="X21" s="3"/>
      <c r="Y21" s="3"/>
      <c r="Z21" s="3"/>
    </row>
    <row r="22" spans="1:26" ht="12.75">
      <c r="A22" s="86"/>
      <c r="B22" s="86" t="s">
        <v>42</v>
      </c>
      <c r="C22" s="86">
        <v>630</v>
      </c>
      <c r="D22" s="86" t="s">
        <v>43</v>
      </c>
      <c r="E22" s="109">
        <v>4600</v>
      </c>
      <c r="F22" s="97">
        <v>4700</v>
      </c>
      <c r="G22" s="97">
        <v>-100</v>
      </c>
      <c r="H22" s="97">
        <v>4600</v>
      </c>
      <c r="K22" s="36"/>
      <c r="L22" s="22"/>
      <c r="M22" s="22"/>
      <c r="O22" s="4"/>
      <c r="P22" s="22"/>
      <c r="Q22" s="22"/>
      <c r="R22" s="22"/>
      <c r="S22" s="22"/>
      <c r="V22" s="3"/>
      <c r="W22" s="3"/>
      <c r="X22" s="3"/>
      <c r="Y22" s="3"/>
      <c r="Z22" s="3"/>
    </row>
    <row r="23" spans="1:26" ht="12.75">
      <c r="A23" s="86"/>
      <c r="B23" s="86"/>
      <c r="C23" s="86"/>
      <c r="D23" s="86" t="s">
        <v>30</v>
      </c>
      <c r="E23" s="109">
        <f>SUM(E22)</f>
        <v>4600</v>
      </c>
      <c r="F23" s="97">
        <f>SUM(F22)</f>
        <v>4700</v>
      </c>
      <c r="G23" s="97">
        <f>SUM(G22)</f>
        <v>-100</v>
      </c>
      <c r="H23" s="97">
        <f>SUM(H22)</f>
        <v>4600</v>
      </c>
      <c r="K23" s="36"/>
      <c r="L23" s="22"/>
      <c r="M23" s="22"/>
      <c r="O23" s="4"/>
      <c r="P23" s="22"/>
      <c r="Q23" s="22"/>
      <c r="R23" s="22"/>
      <c r="S23" s="22"/>
      <c r="V23" s="3"/>
      <c r="W23" s="3"/>
      <c r="X23" s="3"/>
      <c r="Y23" s="3"/>
      <c r="Z23" s="3"/>
    </row>
    <row r="24" spans="1:26" ht="12.75">
      <c r="A24" s="84" t="s">
        <v>44</v>
      </c>
      <c r="B24" s="86"/>
      <c r="C24" s="86"/>
      <c r="D24" s="84" t="s">
        <v>45</v>
      </c>
      <c r="E24" s="108"/>
      <c r="F24" s="88"/>
      <c r="G24" s="88"/>
      <c r="H24" s="88"/>
      <c r="O24" s="6"/>
      <c r="P24" s="14"/>
      <c r="Q24" s="14"/>
      <c r="R24" s="14"/>
      <c r="S24" s="14"/>
      <c r="V24" s="3"/>
      <c r="W24" s="3"/>
      <c r="X24" s="3"/>
      <c r="Y24" s="3"/>
      <c r="Z24" s="3"/>
    </row>
    <row r="25" spans="1:26" ht="12.75">
      <c r="A25" s="86"/>
      <c r="B25" s="86" t="s">
        <v>46</v>
      </c>
      <c r="C25" s="86">
        <v>640</v>
      </c>
      <c r="D25" s="86" t="s">
        <v>47</v>
      </c>
      <c r="E25" s="110">
        <v>4857.64</v>
      </c>
      <c r="F25" s="90">
        <v>9500</v>
      </c>
      <c r="G25" s="90">
        <v>2000</v>
      </c>
      <c r="H25" s="90">
        <v>11500</v>
      </c>
      <c r="K25" s="38"/>
      <c r="L25" s="21"/>
      <c r="M25" s="21"/>
      <c r="O25" s="5"/>
      <c r="P25" s="21"/>
      <c r="Q25" s="21"/>
      <c r="R25" s="21"/>
      <c r="S25" s="21"/>
      <c r="V25" s="3"/>
      <c r="W25" s="3"/>
      <c r="X25" s="3"/>
      <c r="Y25" s="3"/>
      <c r="Z25" s="3"/>
    </row>
    <row r="26" spans="1:26" ht="12.75">
      <c r="A26" s="86"/>
      <c r="B26" s="86"/>
      <c r="C26" s="86"/>
      <c r="D26" s="86" t="s">
        <v>30</v>
      </c>
      <c r="E26" s="110">
        <f>SUM(E25)</f>
        <v>4857.64</v>
      </c>
      <c r="F26" s="90">
        <f>SUM(F25)</f>
        <v>9500</v>
      </c>
      <c r="G26" s="90">
        <f>SUM(G25)</f>
        <v>2000</v>
      </c>
      <c r="H26" s="90">
        <f>SUM(H25)</f>
        <v>11500</v>
      </c>
      <c r="K26" s="38"/>
      <c r="L26" s="21"/>
      <c r="M26" s="21"/>
      <c r="O26" s="5"/>
      <c r="P26" s="21"/>
      <c r="Q26" s="21"/>
      <c r="R26" s="21"/>
      <c r="S26" s="21"/>
      <c r="V26" s="3"/>
      <c r="W26" s="3"/>
      <c r="X26" s="3"/>
      <c r="Y26" s="3"/>
      <c r="Z26" s="3"/>
    </row>
    <row r="27" spans="1:26" ht="12.75">
      <c r="A27" s="81" t="s">
        <v>48</v>
      </c>
      <c r="B27" s="81"/>
      <c r="C27" s="81"/>
      <c r="D27" s="81" t="s">
        <v>49</v>
      </c>
      <c r="E27" s="115">
        <f>E31+E37+E34</f>
        <v>0</v>
      </c>
      <c r="F27" s="99">
        <f>F31+F37+F34</f>
        <v>4000</v>
      </c>
      <c r="G27" s="100"/>
      <c r="H27" s="99">
        <f>H31+H37+H34</f>
        <v>4000</v>
      </c>
      <c r="K27" s="48"/>
      <c r="L27" s="34"/>
      <c r="M27" s="34"/>
      <c r="O27" s="16"/>
      <c r="P27" s="34"/>
      <c r="Q27" s="34"/>
      <c r="R27" s="34"/>
      <c r="S27" s="34"/>
      <c r="V27" s="3"/>
      <c r="W27" s="3"/>
      <c r="X27" s="3"/>
      <c r="Y27" s="3"/>
      <c r="Z27" s="3"/>
    </row>
    <row r="28" spans="1:26" ht="12.75">
      <c r="A28" s="84" t="s">
        <v>50</v>
      </c>
      <c r="B28" s="86"/>
      <c r="C28" s="86"/>
      <c r="D28" s="84" t="s">
        <v>51</v>
      </c>
      <c r="E28" s="109"/>
      <c r="F28" s="97"/>
      <c r="G28" s="97"/>
      <c r="H28" s="97"/>
      <c r="K28" s="36"/>
      <c r="L28" s="35"/>
      <c r="M28" s="35"/>
      <c r="O28" s="26"/>
      <c r="P28" s="35"/>
      <c r="Q28" s="35"/>
      <c r="R28" s="22"/>
      <c r="S28" s="22"/>
      <c r="V28" s="3"/>
      <c r="W28" s="3"/>
      <c r="X28" s="3"/>
      <c r="Y28" s="3"/>
      <c r="Z28" s="3"/>
    </row>
    <row r="29" spans="1:26" ht="12.75">
      <c r="A29" s="101" t="s">
        <v>52</v>
      </c>
      <c r="B29" s="86"/>
      <c r="C29" s="86"/>
      <c r="D29" s="84" t="s">
        <v>53</v>
      </c>
      <c r="E29" s="108"/>
      <c r="F29" s="88"/>
      <c r="G29" s="88"/>
      <c r="H29" s="88"/>
      <c r="L29" s="22"/>
      <c r="M29" s="22"/>
      <c r="O29" s="4"/>
      <c r="P29" s="22"/>
      <c r="Q29" s="22"/>
      <c r="R29" s="14"/>
      <c r="S29" s="14"/>
      <c r="V29" s="3"/>
      <c r="W29" s="3"/>
      <c r="X29" s="3"/>
      <c r="Y29" s="3"/>
      <c r="Z29" s="3"/>
    </row>
    <row r="30" spans="1:26" ht="12.75">
      <c r="A30" s="86"/>
      <c r="B30" s="86" t="s">
        <v>260</v>
      </c>
      <c r="C30" s="86">
        <v>630</v>
      </c>
      <c r="D30" s="86" t="s">
        <v>271</v>
      </c>
      <c r="E30" s="109">
        <v>0</v>
      </c>
      <c r="F30" s="97">
        <v>200</v>
      </c>
      <c r="G30" s="97"/>
      <c r="H30" s="97">
        <v>200</v>
      </c>
      <c r="K30" s="36"/>
      <c r="L30" s="22"/>
      <c r="M30" s="22"/>
      <c r="O30" s="4"/>
      <c r="P30" s="22"/>
      <c r="Q30" s="22"/>
      <c r="R30" s="22"/>
      <c r="S30" s="22"/>
      <c r="V30" s="3"/>
      <c r="W30" s="3"/>
      <c r="X30" s="3"/>
      <c r="Y30" s="3"/>
      <c r="Z30" s="3"/>
    </row>
    <row r="31" spans="1:26" ht="12.75">
      <c r="A31" s="86"/>
      <c r="B31" s="86"/>
      <c r="C31" s="86"/>
      <c r="D31" s="86" t="s">
        <v>30</v>
      </c>
      <c r="E31" s="109">
        <f>SUM(E30)</f>
        <v>0</v>
      </c>
      <c r="F31" s="97">
        <f>SUM(F30)</f>
        <v>200</v>
      </c>
      <c r="G31" s="97"/>
      <c r="H31" s="97">
        <f>SUM(H30)</f>
        <v>200</v>
      </c>
      <c r="K31" s="36"/>
      <c r="L31" s="22"/>
      <c r="M31" s="22"/>
      <c r="O31" s="4"/>
      <c r="P31" s="22"/>
      <c r="Q31" s="22"/>
      <c r="R31" s="22"/>
      <c r="S31" s="22"/>
      <c r="V31" s="3"/>
      <c r="W31" s="3"/>
      <c r="X31" s="3"/>
      <c r="Y31" s="3"/>
      <c r="Z31" s="3"/>
    </row>
    <row r="32" spans="1:26" ht="12.75">
      <c r="A32" s="86" t="s">
        <v>272</v>
      </c>
      <c r="B32" s="86"/>
      <c r="C32" s="86"/>
      <c r="D32" s="84" t="s">
        <v>338</v>
      </c>
      <c r="E32" s="109"/>
      <c r="F32" s="97"/>
      <c r="G32" s="97"/>
      <c r="H32" s="97"/>
      <c r="K32" s="36"/>
      <c r="L32" s="22"/>
      <c r="M32" s="22"/>
      <c r="O32" s="4"/>
      <c r="P32" s="22"/>
      <c r="Q32" s="22"/>
      <c r="R32" s="22"/>
      <c r="S32" s="22"/>
      <c r="V32" s="3"/>
      <c r="W32" s="3"/>
      <c r="X32" s="3"/>
      <c r="Y32" s="3"/>
      <c r="Z32" s="3"/>
    </row>
    <row r="33" spans="1:26" ht="12.75">
      <c r="A33" s="86"/>
      <c r="B33" s="86" t="s">
        <v>34</v>
      </c>
      <c r="C33" s="86">
        <v>630</v>
      </c>
      <c r="D33" s="86" t="s">
        <v>334</v>
      </c>
      <c r="E33" s="109">
        <v>0</v>
      </c>
      <c r="F33" s="97">
        <v>2800</v>
      </c>
      <c r="G33" s="97"/>
      <c r="H33" s="97">
        <v>2800</v>
      </c>
      <c r="K33" s="36"/>
      <c r="L33" s="22"/>
      <c r="M33" s="22"/>
      <c r="O33" s="4"/>
      <c r="P33" s="22"/>
      <c r="Q33" s="22"/>
      <c r="R33" s="22"/>
      <c r="S33" s="22"/>
      <c r="V33" s="3"/>
      <c r="W33" s="3"/>
      <c r="X33" s="3"/>
      <c r="Y33" s="3"/>
      <c r="Z33" s="3"/>
    </row>
    <row r="34" spans="1:26" ht="12.75">
      <c r="A34" s="86"/>
      <c r="B34" s="86"/>
      <c r="C34" s="86"/>
      <c r="D34" s="86" t="s">
        <v>30</v>
      </c>
      <c r="E34" s="109">
        <f>SUM(E33)</f>
        <v>0</v>
      </c>
      <c r="F34" s="97">
        <f>SUM(F33)</f>
        <v>2800</v>
      </c>
      <c r="G34" s="97"/>
      <c r="H34" s="97">
        <f>SUM(H33)</f>
        <v>2800</v>
      </c>
      <c r="K34" s="36"/>
      <c r="L34" s="22"/>
      <c r="M34" s="22"/>
      <c r="O34" s="4"/>
      <c r="P34" s="22"/>
      <c r="Q34" s="22"/>
      <c r="R34" s="22"/>
      <c r="S34" s="22"/>
      <c r="V34" s="3"/>
      <c r="W34" s="3"/>
      <c r="X34" s="3"/>
      <c r="Y34" s="3"/>
      <c r="Z34" s="3"/>
    </row>
    <row r="35" spans="1:26" ht="12.75">
      <c r="A35" s="86" t="s">
        <v>54</v>
      </c>
      <c r="B35" s="86"/>
      <c r="C35" s="86"/>
      <c r="D35" s="84" t="s">
        <v>339</v>
      </c>
      <c r="E35" s="109"/>
      <c r="F35" s="97"/>
      <c r="G35" s="97"/>
      <c r="H35" s="97"/>
      <c r="K35" s="36"/>
      <c r="L35" s="22"/>
      <c r="M35" s="22"/>
      <c r="O35" s="4"/>
      <c r="P35" s="22"/>
      <c r="Q35" s="22"/>
      <c r="R35" s="22"/>
      <c r="S35" s="22"/>
      <c r="V35" s="3"/>
      <c r="W35" s="3"/>
      <c r="X35" s="3"/>
      <c r="Y35" s="3"/>
      <c r="Z35" s="3"/>
    </row>
    <row r="36" spans="1:26" ht="12.75">
      <c r="A36" s="86"/>
      <c r="B36" s="86" t="s">
        <v>55</v>
      </c>
      <c r="C36" s="86">
        <v>630</v>
      </c>
      <c r="D36" s="86" t="s">
        <v>56</v>
      </c>
      <c r="E36" s="109">
        <v>0</v>
      </c>
      <c r="F36" s="97">
        <v>1000</v>
      </c>
      <c r="G36" s="97"/>
      <c r="H36" s="97">
        <v>1000</v>
      </c>
      <c r="K36" s="36"/>
      <c r="L36" s="22"/>
      <c r="M36" s="22"/>
      <c r="O36" s="4"/>
      <c r="P36" s="22"/>
      <c r="Q36" s="22"/>
      <c r="R36" s="22"/>
      <c r="S36" s="22"/>
      <c r="V36" s="3"/>
      <c r="W36" s="3"/>
      <c r="X36" s="3"/>
      <c r="Y36" s="3"/>
      <c r="Z36" s="3"/>
    </row>
    <row r="37" spans="1:26" ht="12.75">
      <c r="A37" s="86"/>
      <c r="B37" s="86"/>
      <c r="C37" s="86"/>
      <c r="D37" s="86" t="s">
        <v>30</v>
      </c>
      <c r="E37" s="109">
        <f>SUM(E36)</f>
        <v>0</v>
      </c>
      <c r="F37" s="97">
        <f>SUM(F36)</f>
        <v>1000</v>
      </c>
      <c r="G37" s="97"/>
      <c r="H37" s="97">
        <f>SUM(H36)</f>
        <v>1000</v>
      </c>
      <c r="K37" s="36"/>
      <c r="L37" s="22"/>
      <c r="M37" s="22"/>
      <c r="O37" s="4"/>
      <c r="P37" s="22"/>
      <c r="Q37" s="22"/>
      <c r="R37" s="22"/>
      <c r="S37" s="22"/>
      <c r="V37" s="3"/>
      <c r="W37" s="3"/>
      <c r="X37" s="3"/>
      <c r="Y37" s="3"/>
      <c r="Z37" s="3"/>
    </row>
    <row r="38" spans="1:26" ht="12.75">
      <c r="A38" s="81" t="s">
        <v>57</v>
      </c>
      <c r="B38" s="81"/>
      <c r="C38" s="81"/>
      <c r="D38" s="81" t="s">
        <v>58</v>
      </c>
      <c r="E38" s="115">
        <f>E41+E44+E47+E50+E57+E62+E53</f>
        <v>42662.909999999996</v>
      </c>
      <c r="F38" s="99">
        <f>F41+F44+F47+F50+F57+F62+F53</f>
        <v>209256</v>
      </c>
      <c r="G38" s="100">
        <f>G57+G62+G53</f>
        <v>53895</v>
      </c>
      <c r="H38" s="99">
        <f>H41+H44+H47+H50+H57+H62+H53</f>
        <v>263151</v>
      </c>
      <c r="K38" s="48"/>
      <c r="L38" s="34"/>
      <c r="M38" s="34"/>
      <c r="O38" s="16"/>
      <c r="P38" s="34"/>
      <c r="Q38" s="34"/>
      <c r="R38" s="34"/>
      <c r="S38" s="34"/>
      <c r="V38" s="3"/>
      <c r="W38" s="3"/>
      <c r="X38" s="3"/>
      <c r="Y38" s="3"/>
      <c r="Z38" s="3"/>
    </row>
    <row r="39" spans="1:26" ht="12.75">
      <c r="A39" s="84" t="s">
        <v>59</v>
      </c>
      <c r="B39" s="86"/>
      <c r="C39" s="86"/>
      <c r="D39" s="84" t="s">
        <v>60</v>
      </c>
      <c r="E39" s="108"/>
      <c r="F39" s="88"/>
      <c r="G39" s="88"/>
      <c r="H39" s="88"/>
      <c r="L39" s="21"/>
      <c r="M39" s="21"/>
      <c r="O39" s="5"/>
      <c r="P39" s="21"/>
      <c r="Q39" s="21"/>
      <c r="R39" s="14"/>
      <c r="S39" s="14"/>
      <c r="V39" s="3"/>
      <c r="W39" s="3"/>
      <c r="X39" s="3"/>
      <c r="Y39" s="3"/>
      <c r="Z39" s="3"/>
    </row>
    <row r="40" spans="1:26" ht="12.75">
      <c r="A40" s="84"/>
      <c r="B40" s="86" t="s">
        <v>260</v>
      </c>
      <c r="C40" s="86">
        <v>630</v>
      </c>
      <c r="D40" s="86" t="s">
        <v>61</v>
      </c>
      <c r="E40" s="109">
        <v>2246.63</v>
      </c>
      <c r="F40" s="97">
        <v>6000</v>
      </c>
      <c r="G40" s="97"/>
      <c r="H40" s="97">
        <v>6000</v>
      </c>
      <c r="K40" s="36"/>
      <c r="L40" s="22"/>
      <c r="M40" s="22"/>
      <c r="O40" s="4"/>
      <c r="P40" s="22"/>
      <c r="Q40" s="22"/>
      <c r="R40" s="22"/>
      <c r="S40" s="22"/>
      <c r="V40" s="3"/>
      <c r="W40" s="3"/>
      <c r="X40" s="3"/>
      <c r="Y40" s="3"/>
      <c r="Z40" s="3"/>
    </row>
    <row r="41" spans="1:26" ht="12.75">
      <c r="A41" s="84"/>
      <c r="B41" s="86"/>
      <c r="C41" s="86"/>
      <c r="D41" s="86" t="s">
        <v>30</v>
      </c>
      <c r="E41" s="109">
        <f>SUM(E40)</f>
        <v>2246.63</v>
      </c>
      <c r="F41" s="97">
        <f>SUM(F40)</f>
        <v>6000</v>
      </c>
      <c r="G41" s="97"/>
      <c r="H41" s="97">
        <f>SUM(H40)</f>
        <v>6000</v>
      </c>
      <c r="K41" s="36"/>
      <c r="L41" s="22"/>
      <c r="M41" s="22"/>
      <c r="O41" s="4"/>
      <c r="P41" s="22"/>
      <c r="Q41" s="22"/>
      <c r="R41" s="22"/>
      <c r="S41" s="22"/>
      <c r="V41" s="3"/>
      <c r="W41" s="3"/>
      <c r="X41" s="3"/>
      <c r="Y41" s="3"/>
      <c r="Z41" s="3"/>
    </row>
    <row r="42" spans="1:26" ht="12.75">
      <c r="A42" s="84" t="s">
        <v>62</v>
      </c>
      <c r="B42" s="86"/>
      <c r="C42" s="86"/>
      <c r="D42" s="84" t="s">
        <v>63</v>
      </c>
      <c r="E42" s="109"/>
      <c r="F42" s="97"/>
      <c r="G42" s="97"/>
      <c r="H42" s="97"/>
      <c r="K42" s="36"/>
      <c r="L42" s="22"/>
      <c r="M42" s="22"/>
      <c r="O42" s="4"/>
      <c r="P42" s="22"/>
      <c r="Q42" s="22"/>
      <c r="R42" s="22"/>
      <c r="S42" s="22"/>
      <c r="V42" s="3"/>
      <c r="W42" s="3"/>
      <c r="X42" s="3"/>
      <c r="Y42" s="3"/>
      <c r="Z42" s="3"/>
    </row>
    <row r="43" spans="1:26" ht="12.75">
      <c r="A43" s="84"/>
      <c r="B43" s="86" t="s">
        <v>260</v>
      </c>
      <c r="C43" s="86">
        <v>630</v>
      </c>
      <c r="D43" s="86" t="s">
        <v>64</v>
      </c>
      <c r="E43" s="109">
        <v>751</v>
      </c>
      <c r="F43" s="97">
        <v>2000</v>
      </c>
      <c r="G43" s="97"/>
      <c r="H43" s="97">
        <v>2000</v>
      </c>
      <c r="K43" s="36"/>
      <c r="L43" s="22"/>
      <c r="M43" s="22"/>
      <c r="O43" s="4"/>
      <c r="P43" s="22"/>
      <c r="Q43" s="22"/>
      <c r="R43" s="22"/>
      <c r="S43" s="22"/>
      <c r="V43" s="3"/>
      <c r="W43" s="3"/>
      <c r="X43" s="3"/>
      <c r="Y43" s="3"/>
      <c r="Z43" s="3"/>
    </row>
    <row r="44" spans="1:26" ht="12.75">
      <c r="A44" s="84"/>
      <c r="B44" s="86"/>
      <c r="C44" s="86"/>
      <c r="D44" s="86" t="s">
        <v>30</v>
      </c>
      <c r="E44" s="109">
        <f>SUM(E43:E43)</f>
        <v>751</v>
      </c>
      <c r="F44" s="97">
        <f>SUM(F43:F43)</f>
        <v>2000</v>
      </c>
      <c r="G44" s="97"/>
      <c r="H44" s="97">
        <f>SUM(H43:H43)</f>
        <v>2000</v>
      </c>
      <c r="K44" s="36"/>
      <c r="L44" s="22"/>
      <c r="M44" s="22"/>
      <c r="O44" s="4"/>
      <c r="P44" s="22"/>
      <c r="Q44" s="22"/>
      <c r="R44" s="22"/>
      <c r="S44" s="22"/>
      <c r="V44" s="3"/>
      <c r="W44" s="3"/>
      <c r="X44" s="3"/>
      <c r="Y44" s="3"/>
      <c r="Z44" s="3"/>
    </row>
    <row r="45" spans="1:26" ht="12.75">
      <c r="A45" s="102" t="s">
        <v>65</v>
      </c>
      <c r="B45" s="86"/>
      <c r="C45" s="86"/>
      <c r="D45" s="84" t="s">
        <v>66</v>
      </c>
      <c r="E45" s="109"/>
      <c r="F45" s="97"/>
      <c r="G45" s="97"/>
      <c r="H45" s="97"/>
      <c r="K45" s="36"/>
      <c r="L45" s="22"/>
      <c r="M45" s="22"/>
      <c r="O45" s="4"/>
      <c r="P45" s="22"/>
      <c r="Q45" s="22"/>
      <c r="R45" s="22"/>
      <c r="S45" s="22"/>
      <c r="V45" s="3"/>
      <c r="W45" s="3"/>
      <c r="X45" s="3"/>
      <c r="Y45" s="3"/>
      <c r="Z45" s="3"/>
    </row>
    <row r="46" spans="1:26" ht="12.75">
      <c r="A46" s="84"/>
      <c r="B46" s="86" t="s">
        <v>260</v>
      </c>
      <c r="C46" s="86">
        <v>630</v>
      </c>
      <c r="D46" s="86" t="s">
        <v>326</v>
      </c>
      <c r="E46" s="109">
        <v>470</v>
      </c>
      <c r="F46" s="97">
        <v>6500</v>
      </c>
      <c r="G46" s="97"/>
      <c r="H46" s="97">
        <v>6500</v>
      </c>
      <c r="K46" s="36"/>
      <c r="L46" s="22"/>
      <c r="M46" s="22"/>
      <c r="O46" s="4"/>
      <c r="P46" s="22"/>
      <c r="Q46" s="22"/>
      <c r="R46" s="22"/>
      <c r="S46" s="22"/>
      <c r="V46" s="3"/>
      <c r="W46" s="3"/>
      <c r="X46" s="3"/>
      <c r="Y46" s="3"/>
      <c r="Z46" s="3"/>
    </row>
    <row r="47" spans="1:26" ht="12.75">
      <c r="A47" s="84"/>
      <c r="B47" s="86"/>
      <c r="C47" s="86"/>
      <c r="D47" s="86" t="s">
        <v>30</v>
      </c>
      <c r="E47" s="109">
        <f>SUM(E46:E46)</f>
        <v>470</v>
      </c>
      <c r="F47" s="97">
        <f>SUM(F46:F46)</f>
        <v>6500</v>
      </c>
      <c r="G47" s="97"/>
      <c r="H47" s="97">
        <f>SUM(H46:H46)</f>
        <v>6500</v>
      </c>
      <c r="K47" s="36"/>
      <c r="L47" s="22"/>
      <c r="M47" s="22"/>
      <c r="O47" s="4"/>
      <c r="P47" s="22"/>
      <c r="Q47" s="22"/>
      <c r="R47" s="22"/>
      <c r="S47" s="22"/>
      <c r="V47" s="3"/>
      <c r="W47" s="3"/>
      <c r="X47" s="3"/>
      <c r="Y47" s="3"/>
      <c r="Z47" s="3"/>
    </row>
    <row r="48" spans="1:26" ht="12.75">
      <c r="A48" s="84" t="s">
        <v>67</v>
      </c>
      <c r="B48" s="86"/>
      <c r="C48" s="86"/>
      <c r="D48" s="84" t="s">
        <v>68</v>
      </c>
      <c r="E48" s="109"/>
      <c r="F48" s="97"/>
      <c r="G48" s="97"/>
      <c r="H48" s="97"/>
      <c r="K48" s="36"/>
      <c r="L48" s="22"/>
      <c r="M48" s="22"/>
      <c r="O48" s="4"/>
      <c r="P48" s="22"/>
      <c r="Q48" s="22"/>
      <c r="R48" s="22"/>
      <c r="S48" s="22"/>
      <c r="V48" s="3"/>
      <c r="W48" s="3"/>
      <c r="X48" s="3"/>
      <c r="Y48" s="3"/>
      <c r="Z48" s="3"/>
    </row>
    <row r="49" spans="1:26" ht="12.75">
      <c r="A49" s="84"/>
      <c r="B49" s="86" t="s">
        <v>260</v>
      </c>
      <c r="C49" s="86">
        <v>630</v>
      </c>
      <c r="D49" s="86" t="s">
        <v>69</v>
      </c>
      <c r="E49" s="109">
        <v>2386.51</v>
      </c>
      <c r="F49" s="97">
        <v>15000</v>
      </c>
      <c r="G49" s="97"/>
      <c r="H49" s="97">
        <v>15000</v>
      </c>
      <c r="K49" s="36"/>
      <c r="L49" s="22"/>
      <c r="M49" s="22"/>
      <c r="O49" s="4"/>
      <c r="P49" s="22"/>
      <c r="Q49" s="22"/>
      <c r="R49" s="22"/>
      <c r="S49" s="22"/>
      <c r="V49" s="3"/>
      <c r="W49" s="3"/>
      <c r="X49" s="3"/>
      <c r="Y49" s="3"/>
      <c r="Z49" s="3"/>
    </row>
    <row r="50" spans="1:26" ht="12.75">
      <c r="A50" s="84"/>
      <c r="B50" s="86"/>
      <c r="C50" s="86"/>
      <c r="D50" s="86" t="s">
        <v>30</v>
      </c>
      <c r="E50" s="109">
        <f>SUM(E49:E49)</f>
        <v>2386.51</v>
      </c>
      <c r="F50" s="97">
        <f>SUM(F49:F49)</f>
        <v>15000</v>
      </c>
      <c r="G50" s="97"/>
      <c r="H50" s="97">
        <f>SUM(H49:H49)</f>
        <v>15000</v>
      </c>
      <c r="K50" s="36"/>
      <c r="L50" s="22"/>
      <c r="M50" s="22"/>
      <c r="O50" s="4"/>
      <c r="P50" s="22"/>
      <c r="Q50" s="22"/>
      <c r="R50" s="22"/>
      <c r="S50" s="22"/>
      <c r="V50" s="3"/>
      <c r="W50" s="3"/>
      <c r="X50" s="3"/>
      <c r="Y50" s="3"/>
      <c r="Z50" s="3"/>
    </row>
    <row r="51" spans="1:26" ht="12.75">
      <c r="A51" s="84" t="s">
        <v>251</v>
      </c>
      <c r="B51" s="86"/>
      <c r="C51" s="86"/>
      <c r="D51" s="84" t="s">
        <v>252</v>
      </c>
      <c r="E51" s="109"/>
      <c r="F51" s="97"/>
      <c r="G51" s="97"/>
      <c r="H51" s="97"/>
      <c r="K51" s="36"/>
      <c r="L51" s="22"/>
      <c r="M51" s="22"/>
      <c r="O51" s="4"/>
      <c r="P51" s="22"/>
      <c r="Q51" s="22"/>
      <c r="R51" s="22"/>
      <c r="S51" s="22"/>
      <c r="V51" s="3"/>
      <c r="W51" s="3"/>
      <c r="X51" s="3"/>
      <c r="Y51" s="3"/>
      <c r="Z51" s="3"/>
    </row>
    <row r="52" spans="1:26" ht="12.75">
      <c r="A52" s="84"/>
      <c r="B52" s="86" t="s">
        <v>34</v>
      </c>
      <c r="C52" s="86">
        <v>710</v>
      </c>
      <c r="D52" s="86" t="s">
        <v>253</v>
      </c>
      <c r="E52" s="109">
        <v>0</v>
      </c>
      <c r="F52" s="97">
        <v>7000</v>
      </c>
      <c r="G52" s="97">
        <v>30000</v>
      </c>
      <c r="H52" s="97">
        <v>37000</v>
      </c>
      <c r="K52" s="36"/>
      <c r="L52" s="22"/>
      <c r="M52" s="22"/>
      <c r="P52" s="22"/>
      <c r="Q52" s="22"/>
      <c r="R52" s="22"/>
      <c r="S52" s="22"/>
      <c r="V52" s="3"/>
      <c r="W52" s="3"/>
      <c r="X52" s="3"/>
      <c r="Y52" s="3"/>
      <c r="Z52" s="3"/>
    </row>
    <row r="53" spans="1:26" ht="12.75">
      <c r="A53" s="84"/>
      <c r="B53" s="86"/>
      <c r="C53" s="86"/>
      <c r="D53" s="86" t="s">
        <v>30</v>
      </c>
      <c r="E53" s="109">
        <f>SUM(E52)</f>
        <v>0</v>
      </c>
      <c r="F53" s="97">
        <f>SUM(F52)</f>
        <v>7000</v>
      </c>
      <c r="G53" s="97">
        <f>SUM(G52)</f>
        <v>30000</v>
      </c>
      <c r="H53" s="97">
        <f>SUM(H52)</f>
        <v>37000</v>
      </c>
      <c r="K53" s="36"/>
      <c r="L53" s="22"/>
      <c r="M53" s="22"/>
      <c r="O53" s="4"/>
      <c r="P53" s="22"/>
      <c r="Q53" s="22"/>
      <c r="R53" s="22"/>
      <c r="S53" s="22"/>
      <c r="V53" s="3"/>
      <c r="W53" s="3"/>
      <c r="X53" s="3"/>
      <c r="Y53" s="3"/>
      <c r="Z53" s="3"/>
    </row>
    <row r="54" spans="1:26" ht="12.75">
      <c r="A54" s="84" t="s">
        <v>70</v>
      </c>
      <c r="B54" s="86"/>
      <c r="C54" s="86"/>
      <c r="D54" s="84" t="s">
        <v>71</v>
      </c>
      <c r="E54" s="108"/>
      <c r="F54" s="88"/>
      <c r="G54" s="88"/>
      <c r="H54" s="88"/>
      <c r="O54" s="6"/>
      <c r="P54" s="14"/>
      <c r="Q54" s="14"/>
      <c r="R54" s="14"/>
      <c r="S54" s="14"/>
      <c r="V54" s="3"/>
      <c r="W54" s="3"/>
      <c r="X54" s="3"/>
      <c r="Y54" s="3"/>
      <c r="Z54" s="3"/>
    </row>
    <row r="55" spans="1:26" ht="12.75">
      <c r="A55" s="84"/>
      <c r="B55" s="86" t="s">
        <v>34</v>
      </c>
      <c r="C55" s="98">
        <v>630</v>
      </c>
      <c r="D55" s="86" t="s">
        <v>290</v>
      </c>
      <c r="E55" s="109">
        <v>20796</v>
      </c>
      <c r="F55" s="97">
        <v>33600</v>
      </c>
      <c r="G55" s="97">
        <v>10875</v>
      </c>
      <c r="H55" s="97">
        <f>SUM(F55:G55)</f>
        <v>44475</v>
      </c>
      <c r="L55" s="22"/>
      <c r="M55" s="22"/>
      <c r="P55" s="22"/>
      <c r="Q55" s="22"/>
      <c r="R55" s="22"/>
      <c r="S55" s="22"/>
      <c r="V55" s="3"/>
      <c r="W55" s="3"/>
      <c r="X55" s="3"/>
      <c r="Y55" s="3"/>
      <c r="Z55" s="3"/>
    </row>
    <row r="56" spans="1:26" ht="12.75">
      <c r="A56" s="84"/>
      <c r="B56" s="98" t="s">
        <v>34</v>
      </c>
      <c r="C56" s="98">
        <v>710</v>
      </c>
      <c r="D56" s="98" t="s">
        <v>385</v>
      </c>
      <c r="E56" s="109">
        <v>10200</v>
      </c>
      <c r="F56" s="97">
        <v>121200</v>
      </c>
      <c r="G56" s="97">
        <v>13000</v>
      </c>
      <c r="H56" s="97">
        <f>SUM(F56:G56)</f>
        <v>134200</v>
      </c>
      <c r="K56" s="36"/>
      <c r="L56" s="22"/>
      <c r="M56" s="22"/>
      <c r="O56" s="4"/>
      <c r="P56" s="22"/>
      <c r="Q56" s="22"/>
      <c r="R56" s="22"/>
      <c r="S56" s="22"/>
      <c r="V56" s="3"/>
      <c r="W56" s="3"/>
      <c r="X56" s="3"/>
      <c r="Y56" s="3"/>
      <c r="Z56" s="3"/>
    </row>
    <row r="57" spans="1:26" ht="12.75">
      <c r="A57" s="84"/>
      <c r="B57" s="98"/>
      <c r="C57" s="98"/>
      <c r="D57" s="86" t="s">
        <v>30</v>
      </c>
      <c r="E57" s="109">
        <f>SUM(E55:E56)</f>
        <v>30996</v>
      </c>
      <c r="F57" s="97">
        <f>SUM(F55:F56)</f>
        <v>154800</v>
      </c>
      <c r="G57" s="97">
        <f>SUM(G55:G56)</f>
        <v>23875</v>
      </c>
      <c r="H57" s="97">
        <f>SUM(H55:H56)</f>
        <v>178675</v>
      </c>
      <c r="K57" s="36"/>
      <c r="L57" s="22"/>
      <c r="M57" s="22"/>
      <c r="O57" s="4"/>
      <c r="P57" s="22"/>
      <c r="Q57" s="22"/>
      <c r="R57" s="22"/>
      <c r="S57" s="22"/>
      <c r="V57" s="3"/>
      <c r="W57" s="3"/>
      <c r="X57" s="3"/>
      <c r="Y57" s="3"/>
      <c r="Z57" s="3"/>
    </row>
    <row r="58" spans="1:26" ht="12.75">
      <c r="A58" s="84" t="s">
        <v>72</v>
      </c>
      <c r="B58" s="86"/>
      <c r="C58" s="86"/>
      <c r="D58" s="87" t="s">
        <v>351</v>
      </c>
      <c r="E58" s="109"/>
      <c r="F58" s="97"/>
      <c r="G58" s="97"/>
      <c r="H58" s="97"/>
      <c r="K58" s="36"/>
      <c r="L58" s="36"/>
      <c r="M58" s="36"/>
      <c r="O58" s="27"/>
      <c r="P58" s="36"/>
      <c r="Q58" s="36"/>
      <c r="R58" s="36"/>
      <c r="S58" s="36"/>
      <c r="V58" s="3"/>
      <c r="W58" s="3"/>
      <c r="X58" s="3"/>
      <c r="Y58" s="3"/>
      <c r="Z58" s="3"/>
    </row>
    <row r="59" spans="1:26" ht="12.75">
      <c r="A59" s="84"/>
      <c r="B59" s="86" t="s">
        <v>73</v>
      </c>
      <c r="C59" s="86">
        <v>610</v>
      </c>
      <c r="D59" s="86" t="s">
        <v>74</v>
      </c>
      <c r="E59" s="109">
        <v>480</v>
      </c>
      <c r="F59" s="97">
        <v>480</v>
      </c>
      <c r="G59" s="97"/>
      <c r="H59" s="97">
        <v>480</v>
      </c>
      <c r="K59" s="36"/>
      <c r="L59" s="22"/>
      <c r="M59" s="22"/>
      <c r="O59" s="4"/>
      <c r="P59" s="22"/>
      <c r="Q59" s="22"/>
      <c r="R59" s="22"/>
      <c r="S59" s="22"/>
      <c r="V59" s="3"/>
      <c r="W59" s="3"/>
      <c r="X59" s="3"/>
      <c r="Y59" s="3"/>
      <c r="Z59" s="3"/>
    </row>
    <row r="60" spans="1:26" ht="12.75">
      <c r="A60" s="84"/>
      <c r="B60" s="86" t="s">
        <v>73</v>
      </c>
      <c r="C60" s="86">
        <v>620</v>
      </c>
      <c r="D60" s="86" t="s">
        <v>33</v>
      </c>
      <c r="E60" s="109">
        <v>287.32</v>
      </c>
      <c r="F60" s="97">
        <v>296</v>
      </c>
      <c r="G60" s="97">
        <v>2288</v>
      </c>
      <c r="H60" s="97">
        <f>SUM(F60:G60)</f>
        <v>2584</v>
      </c>
      <c r="K60" s="36"/>
      <c r="L60" s="22"/>
      <c r="M60" s="22"/>
      <c r="O60" s="4"/>
      <c r="P60" s="22"/>
      <c r="Q60" s="22"/>
      <c r="R60" s="22"/>
      <c r="S60" s="22"/>
      <c r="V60" s="3"/>
      <c r="W60" s="3"/>
      <c r="X60" s="3"/>
      <c r="Y60" s="3"/>
      <c r="Z60" s="3"/>
    </row>
    <row r="61" spans="1:26" ht="12.75">
      <c r="A61" s="86"/>
      <c r="B61" s="86" t="s">
        <v>73</v>
      </c>
      <c r="C61" s="86">
        <v>630</v>
      </c>
      <c r="D61" s="86" t="s">
        <v>75</v>
      </c>
      <c r="E61" s="109">
        <v>5045.45</v>
      </c>
      <c r="F61" s="97">
        <v>17180</v>
      </c>
      <c r="G61" s="97">
        <v>-2268</v>
      </c>
      <c r="H61" s="97">
        <f>SUM(F61:G61)</f>
        <v>14912</v>
      </c>
      <c r="K61" s="36"/>
      <c r="L61" s="22"/>
      <c r="M61" s="22"/>
      <c r="O61" s="4"/>
      <c r="P61" s="22"/>
      <c r="Q61" s="22"/>
      <c r="R61" s="22"/>
      <c r="S61" s="22"/>
      <c r="V61" s="3"/>
      <c r="W61" s="3"/>
      <c r="X61" s="3"/>
      <c r="Y61" s="3"/>
      <c r="Z61" s="3"/>
    </row>
    <row r="62" spans="1:26" ht="12.75">
      <c r="A62" s="86"/>
      <c r="B62" s="86"/>
      <c r="C62" s="86"/>
      <c r="D62" s="86" t="s">
        <v>76</v>
      </c>
      <c r="E62" s="109">
        <f>SUM(E59:E61)</f>
        <v>5812.7699999999995</v>
      </c>
      <c r="F62" s="97">
        <f>SUM(F59:F61)</f>
        <v>17956</v>
      </c>
      <c r="G62" s="97">
        <f>SUM(G59:G61)</f>
        <v>20</v>
      </c>
      <c r="H62" s="97">
        <f>SUM(H59:H61)</f>
        <v>17976</v>
      </c>
      <c r="K62" s="36"/>
      <c r="L62" s="22"/>
      <c r="M62" s="22"/>
      <c r="O62" s="4"/>
      <c r="P62" s="22"/>
      <c r="Q62" s="22"/>
      <c r="R62" s="22"/>
      <c r="S62" s="22"/>
      <c r="V62" s="3"/>
      <c r="W62" s="3"/>
      <c r="X62" s="3"/>
      <c r="Y62" s="3"/>
      <c r="Z62" s="3"/>
    </row>
    <row r="63" spans="1:26" ht="12.75">
      <c r="A63" s="81" t="s">
        <v>77</v>
      </c>
      <c r="B63" s="81"/>
      <c r="C63" s="81"/>
      <c r="D63" s="81" t="s">
        <v>78</v>
      </c>
      <c r="E63" s="115">
        <f>E68+E77+E81+E84+E89+E93+E96+E73</f>
        <v>78274.51</v>
      </c>
      <c r="F63" s="99">
        <f>F68+F77+F81+F84+F89+F93+F96+F73</f>
        <v>201593</v>
      </c>
      <c r="G63" s="100">
        <f>G68+G84+G89</f>
        <v>-7360</v>
      </c>
      <c r="H63" s="99">
        <f>H68+H77+H81+H84+H89+H93+H96+H73</f>
        <v>194233</v>
      </c>
      <c r="K63" s="48"/>
      <c r="L63" s="34"/>
      <c r="M63" s="34"/>
      <c r="O63" s="16"/>
      <c r="P63" s="34"/>
      <c r="Q63" s="34"/>
      <c r="R63" s="34"/>
      <c r="S63" s="34"/>
      <c r="V63" s="3"/>
      <c r="W63" s="3"/>
      <c r="X63" s="3"/>
      <c r="Y63" s="3"/>
      <c r="Z63" s="3"/>
    </row>
    <row r="64" spans="1:26" ht="12.75">
      <c r="A64" s="84" t="s">
        <v>79</v>
      </c>
      <c r="B64" s="86"/>
      <c r="C64" s="86"/>
      <c r="D64" s="84" t="s">
        <v>80</v>
      </c>
      <c r="E64" s="108"/>
      <c r="F64" s="88"/>
      <c r="G64" s="88"/>
      <c r="H64" s="88"/>
      <c r="O64" s="6"/>
      <c r="P64" s="14"/>
      <c r="Q64" s="14"/>
      <c r="R64" s="14"/>
      <c r="S64" s="14"/>
      <c r="V64" s="3"/>
      <c r="W64" s="3"/>
      <c r="X64" s="3"/>
      <c r="Y64" s="3"/>
      <c r="Z64" s="3"/>
    </row>
    <row r="65" spans="1:26" ht="12.75">
      <c r="A65" s="86"/>
      <c r="B65" s="86" t="s">
        <v>81</v>
      </c>
      <c r="C65" s="86">
        <v>610</v>
      </c>
      <c r="D65" s="86" t="s">
        <v>37</v>
      </c>
      <c r="E65" s="110">
        <v>4064.18</v>
      </c>
      <c r="F65" s="90">
        <v>13400</v>
      </c>
      <c r="G65" s="90">
        <v>-2500</v>
      </c>
      <c r="H65" s="90">
        <f>SUM(F65:G65)</f>
        <v>10900</v>
      </c>
      <c r="K65" s="38"/>
      <c r="L65" s="21"/>
      <c r="M65" s="21"/>
      <c r="O65" s="5"/>
      <c r="P65" s="21"/>
      <c r="Q65" s="21"/>
      <c r="R65" s="21"/>
      <c r="S65" s="21"/>
      <c r="V65" s="3"/>
      <c r="W65" s="3"/>
      <c r="X65" s="3"/>
      <c r="Y65" s="3"/>
      <c r="Z65" s="3"/>
    </row>
    <row r="66" spans="1:26" ht="12.75">
      <c r="A66" s="86"/>
      <c r="B66" s="86" t="s">
        <v>81</v>
      </c>
      <c r="C66" s="86">
        <v>620</v>
      </c>
      <c r="D66" s="86" t="s">
        <v>33</v>
      </c>
      <c r="E66" s="108">
        <v>1554.4</v>
      </c>
      <c r="F66" s="88">
        <v>5130</v>
      </c>
      <c r="G66" s="88">
        <v>-700</v>
      </c>
      <c r="H66" s="88">
        <f>SUM(F66:G66)</f>
        <v>4430</v>
      </c>
      <c r="L66" s="20"/>
      <c r="M66" s="20"/>
      <c r="O66" s="10"/>
      <c r="P66" s="20"/>
      <c r="Q66" s="20"/>
      <c r="R66" s="20"/>
      <c r="S66" s="20"/>
      <c r="V66" s="3"/>
      <c r="W66" s="3"/>
      <c r="X66" s="3"/>
      <c r="Y66" s="3"/>
      <c r="Z66" s="3"/>
    </row>
    <row r="67" spans="1:26" ht="12.75">
      <c r="A67" s="86"/>
      <c r="B67" s="86" t="s">
        <v>81</v>
      </c>
      <c r="C67" s="86">
        <v>630</v>
      </c>
      <c r="D67" s="86" t="s">
        <v>75</v>
      </c>
      <c r="E67" s="109">
        <v>695.24</v>
      </c>
      <c r="F67" s="97">
        <v>2837</v>
      </c>
      <c r="G67" s="97">
        <v>-200</v>
      </c>
      <c r="H67" s="97">
        <f>SUM(F67:G67)</f>
        <v>2637</v>
      </c>
      <c r="K67" s="36"/>
      <c r="L67" s="22"/>
      <c r="M67" s="22"/>
      <c r="O67" s="4"/>
      <c r="P67" s="22"/>
      <c r="Q67" s="22"/>
      <c r="R67" s="22"/>
      <c r="S67" s="22"/>
      <c r="V67" s="3"/>
      <c r="W67" s="3"/>
      <c r="X67" s="3"/>
      <c r="Y67" s="3"/>
      <c r="Z67" s="3"/>
    </row>
    <row r="68" spans="1:26" ht="12.75">
      <c r="A68" s="86"/>
      <c r="B68" s="86"/>
      <c r="C68" s="86"/>
      <c r="D68" s="86" t="s">
        <v>30</v>
      </c>
      <c r="E68" s="109">
        <f>SUM(E65:E67)</f>
        <v>6313.82</v>
      </c>
      <c r="F68" s="97">
        <f>SUM(F65:F67)</f>
        <v>21367</v>
      </c>
      <c r="G68" s="97">
        <f>SUM(G65:G67)</f>
        <v>-3400</v>
      </c>
      <c r="H68" s="97">
        <f>SUM(H65:H67)</f>
        <v>17967</v>
      </c>
      <c r="K68" s="36"/>
      <c r="L68" s="22"/>
      <c r="M68" s="22"/>
      <c r="O68" s="4"/>
      <c r="P68" s="22"/>
      <c r="Q68" s="22"/>
      <c r="R68" s="22"/>
      <c r="S68" s="22"/>
      <c r="V68" s="3"/>
      <c r="W68" s="3"/>
      <c r="X68" s="3"/>
      <c r="Y68" s="3"/>
      <c r="Z68" s="3"/>
    </row>
    <row r="69" spans="1:26" ht="12.75">
      <c r="A69" s="84" t="s">
        <v>82</v>
      </c>
      <c r="B69" s="86"/>
      <c r="C69" s="86"/>
      <c r="D69" s="87" t="s">
        <v>83</v>
      </c>
      <c r="E69" s="108"/>
      <c r="F69" s="88"/>
      <c r="G69" s="88"/>
      <c r="H69" s="88"/>
      <c r="O69" s="6"/>
      <c r="P69" s="14"/>
      <c r="Q69" s="14"/>
      <c r="R69" s="14"/>
      <c r="S69" s="14"/>
      <c r="V69" s="3"/>
      <c r="W69" s="3"/>
      <c r="X69" s="3"/>
      <c r="Y69" s="3"/>
      <c r="Z69" s="3"/>
    </row>
    <row r="70" spans="1:26" ht="12.75">
      <c r="A70" s="86" t="s">
        <v>269</v>
      </c>
      <c r="B70" s="86"/>
      <c r="C70" s="86"/>
      <c r="D70" s="87" t="s">
        <v>270</v>
      </c>
      <c r="E70" s="108"/>
      <c r="F70" s="88"/>
      <c r="G70" s="88"/>
      <c r="H70" s="88"/>
      <c r="L70" s="6"/>
      <c r="P70" s="6"/>
      <c r="Q70" s="6"/>
      <c r="R70" s="6"/>
      <c r="S70" s="6"/>
      <c r="V70" s="3"/>
      <c r="W70" s="3"/>
      <c r="X70" s="3"/>
      <c r="Y70" s="3"/>
      <c r="Z70" s="3"/>
    </row>
    <row r="71" spans="1:26" ht="12.75">
      <c r="A71" s="84"/>
      <c r="B71" s="86" t="s">
        <v>260</v>
      </c>
      <c r="C71" s="86">
        <v>610</v>
      </c>
      <c r="D71" s="86" t="s">
        <v>37</v>
      </c>
      <c r="E71" s="108">
        <v>0</v>
      </c>
      <c r="F71" s="88">
        <v>851</v>
      </c>
      <c r="G71" s="88"/>
      <c r="H71" s="88">
        <v>851</v>
      </c>
      <c r="P71" s="14"/>
      <c r="Q71" s="14"/>
      <c r="R71" s="6"/>
      <c r="S71" s="6"/>
      <c r="V71" s="3"/>
      <c r="W71" s="3"/>
      <c r="X71" s="3"/>
      <c r="Y71" s="3"/>
      <c r="Z71" s="3"/>
    </row>
    <row r="72" spans="1:26" ht="12.75">
      <c r="A72" s="84"/>
      <c r="B72" s="86" t="s">
        <v>260</v>
      </c>
      <c r="C72" s="86">
        <v>620</v>
      </c>
      <c r="D72" s="86" t="s">
        <v>33</v>
      </c>
      <c r="E72" s="108">
        <v>0</v>
      </c>
      <c r="F72" s="88">
        <v>295</v>
      </c>
      <c r="G72" s="88"/>
      <c r="H72" s="88">
        <v>295</v>
      </c>
      <c r="P72" s="14"/>
      <c r="Q72" s="14"/>
      <c r="R72" s="6"/>
      <c r="S72" s="6"/>
      <c r="V72" s="3"/>
      <c r="W72" s="3"/>
      <c r="X72" s="3"/>
      <c r="Y72" s="3"/>
      <c r="Z72" s="3"/>
    </row>
    <row r="73" spans="1:26" ht="12.75">
      <c r="A73" s="84"/>
      <c r="B73" s="86"/>
      <c r="C73" s="86"/>
      <c r="D73" s="86" t="s">
        <v>30</v>
      </c>
      <c r="E73" s="108">
        <f>SUM(E71:E72)</f>
        <v>0</v>
      </c>
      <c r="F73" s="88">
        <f>SUM(F71:F72)</f>
        <v>1146</v>
      </c>
      <c r="G73" s="88"/>
      <c r="H73" s="88">
        <f>SUM(H71:H72)</f>
        <v>1146</v>
      </c>
      <c r="P73" s="14"/>
      <c r="Q73" s="14"/>
      <c r="R73" s="6"/>
      <c r="S73" s="6"/>
      <c r="V73" s="3"/>
      <c r="W73" s="3"/>
      <c r="X73" s="3"/>
      <c r="Y73" s="3"/>
      <c r="Z73" s="3"/>
    </row>
    <row r="74" spans="1:26" ht="12.75">
      <c r="A74" s="86" t="s">
        <v>84</v>
      </c>
      <c r="B74" s="86"/>
      <c r="C74" s="86"/>
      <c r="D74" s="87" t="s">
        <v>85</v>
      </c>
      <c r="E74" s="108"/>
      <c r="F74" s="88"/>
      <c r="G74" s="88"/>
      <c r="H74" s="88"/>
      <c r="O74" s="6"/>
      <c r="P74" s="14"/>
      <c r="Q74" s="14"/>
      <c r="R74" s="14"/>
      <c r="S74" s="14"/>
      <c r="V74" s="3"/>
      <c r="W74" s="3"/>
      <c r="X74" s="3"/>
      <c r="Y74" s="3"/>
      <c r="Z74" s="3"/>
    </row>
    <row r="75" spans="1:26" ht="12.75">
      <c r="A75" s="86"/>
      <c r="B75" s="86" t="s">
        <v>260</v>
      </c>
      <c r="C75" s="86">
        <v>610</v>
      </c>
      <c r="D75" s="86" t="s">
        <v>37</v>
      </c>
      <c r="E75" s="110">
        <v>0</v>
      </c>
      <c r="F75" s="90">
        <v>1900</v>
      </c>
      <c r="G75" s="90"/>
      <c r="H75" s="90">
        <v>1900</v>
      </c>
      <c r="K75" s="38"/>
      <c r="L75" s="21"/>
      <c r="M75" s="21"/>
      <c r="O75" s="5"/>
      <c r="P75" s="21"/>
      <c r="Q75" s="21"/>
      <c r="R75" s="21"/>
      <c r="S75" s="21"/>
      <c r="V75" s="3"/>
      <c r="W75" s="3"/>
      <c r="X75" s="3"/>
      <c r="Y75" s="3"/>
      <c r="Z75" s="3"/>
    </row>
    <row r="76" spans="1:26" ht="12.75">
      <c r="A76" s="86"/>
      <c r="B76" s="86" t="s">
        <v>260</v>
      </c>
      <c r="C76" s="86">
        <v>620</v>
      </c>
      <c r="D76" s="86" t="s">
        <v>33</v>
      </c>
      <c r="E76" s="110">
        <v>0</v>
      </c>
      <c r="F76" s="90">
        <v>665</v>
      </c>
      <c r="G76" s="90"/>
      <c r="H76" s="90">
        <v>665</v>
      </c>
      <c r="K76" s="38"/>
      <c r="L76" s="21"/>
      <c r="M76" s="21"/>
      <c r="O76" s="5"/>
      <c r="P76" s="21"/>
      <c r="Q76" s="21"/>
      <c r="R76" s="21"/>
      <c r="S76" s="21"/>
      <c r="V76" s="3"/>
      <c r="W76" s="3"/>
      <c r="X76" s="3"/>
      <c r="Y76" s="3"/>
      <c r="Z76" s="3"/>
    </row>
    <row r="77" spans="1:26" ht="12.75">
      <c r="A77" s="86"/>
      <c r="B77" s="86"/>
      <c r="C77" s="86"/>
      <c r="D77" s="86" t="s">
        <v>30</v>
      </c>
      <c r="E77" s="110">
        <f>SUM(E75:E76)</f>
        <v>0</v>
      </c>
      <c r="F77" s="90">
        <f>SUM(F75:F76)</f>
        <v>2565</v>
      </c>
      <c r="G77" s="90"/>
      <c r="H77" s="90">
        <f>SUM(H75:H76)</f>
        <v>2565</v>
      </c>
      <c r="K77" s="38"/>
      <c r="L77" s="21"/>
      <c r="M77" s="21"/>
      <c r="O77" s="5"/>
      <c r="P77" s="21"/>
      <c r="Q77" s="21"/>
      <c r="R77" s="21"/>
      <c r="S77" s="21"/>
      <c r="V77" s="3"/>
      <c r="W77" s="3"/>
      <c r="X77" s="3"/>
      <c r="Y77" s="3"/>
      <c r="Z77" s="3"/>
    </row>
    <row r="78" spans="1:26" ht="12.75">
      <c r="A78" s="84" t="s">
        <v>86</v>
      </c>
      <c r="B78" s="84"/>
      <c r="C78" s="84"/>
      <c r="D78" s="87" t="s">
        <v>87</v>
      </c>
      <c r="E78" s="110"/>
      <c r="F78" s="90"/>
      <c r="G78" s="90"/>
      <c r="H78" s="90"/>
      <c r="K78" s="38"/>
      <c r="L78" s="21"/>
      <c r="M78" s="21"/>
      <c r="O78" s="5"/>
      <c r="P78" s="21"/>
      <c r="Q78" s="21"/>
      <c r="R78" s="21"/>
      <c r="S78" s="21"/>
      <c r="V78" s="3"/>
      <c r="W78" s="3"/>
      <c r="X78" s="3"/>
      <c r="Y78" s="3"/>
      <c r="Z78" s="3"/>
    </row>
    <row r="79" spans="1:26" ht="12.75">
      <c r="A79" s="86" t="s">
        <v>88</v>
      </c>
      <c r="B79" s="86"/>
      <c r="C79" s="86"/>
      <c r="D79" s="87" t="s">
        <v>89</v>
      </c>
      <c r="E79" s="110"/>
      <c r="F79" s="90"/>
      <c r="G79" s="90"/>
      <c r="H79" s="90"/>
      <c r="K79" s="38"/>
      <c r="L79" s="21"/>
      <c r="M79" s="21"/>
      <c r="O79" s="5"/>
      <c r="P79" s="21"/>
      <c r="Q79" s="21"/>
      <c r="R79" s="21"/>
      <c r="S79" s="21"/>
      <c r="V79" s="3"/>
      <c r="W79" s="3"/>
      <c r="X79" s="3"/>
      <c r="Y79" s="3"/>
      <c r="Z79" s="3"/>
    </row>
    <row r="80" spans="1:26" ht="12.75">
      <c r="A80" s="86"/>
      <c r="B80" s="86" t="s">
        <v>55</v>
      </c>
      <c r="C80" s="91">
        <v>630</v>
      </c>
      <c r="D80" s="86" t="s">
        <v>327</v>
      </c>
      <c r="E80" s="110">
        <v>8200</v>
      </c>
      <c r="F80" s="90">
        <v>19700</v>
      </c>
      <c r="G80" s="90"/>
      <c r="H80" s="90">
        <v>19700</v>
      </c>
      <c r="K80" s="38"/>
      <c r="L80" s="21"/>
      <c r="M80" s="21"/>
      <c r="O80" s="5"/>
      <c r="P80" s="21"/>
      <c r="Q80" s="21"/>
      <c r="R80" s="21"/>
      <c r="S80" s="21"/>
      <c r="V80" s="3"/>
      <c r="W80" s="3"/>
      <c r="X80" s="3"/>
      <c r="Y80" s="3"/>
      <c r="Z80" s="3"/>
    </row>
    <row r="81" spans="1:26" ht="12.75">
      <c r="A81" s="86"/>
      <c r="B81" s="86"/>
      <c r="C81" s="86"/>
      <c r="D81" s="86" t="s">
        <v>30</v>
      </c>
      <c r="E81" s="108">
        <f>SUM(E80:E80)</f>
        <v>8200</v>
      </c>
      <c r="F81" s="88">
        <f>SUM(F80:F80)</f>
        <v>19700</v>
      </c>
      <c r="G81" s="88"/>
      <c r="H81" s="88">
        <f>SUM(H80:H80)</f>
        <v>19700</v>
      </c>
      <c r="L81" s="20"/>
      <c r="M81" s="20"/>
      <c r="O81" s="10"/>
      <c r="P81" s="20"/>
      <c r="Q81" s="20"/>
      <c r="R81" s="20"/>
      <c r="S81" s="20"/>
      <c r="V81" s="3"/>
      <c r="W81" s="3"/>
      <c r="X81" s="3"/>
      <c r="Y81" s="3"/>
      <c r="Z81" s="3"/>
    </row>
    <row r="82" spans="1:26" ht="12.75">
      <c r="A82" s="98" t="s">
        <v>90</v>
      </c>
      <c r="B82" s="98"/>
      <c r="C82" s="98"/>
      <c r="D82" s="103" t="s">
        <v>91</v>
      </c>
      <c r="E82" s="110"/>
      <c r="F82" s="90"/>
      <c r="G82" s="90"/>
      <c r="H82" s="90"/>
      <c r="K82" s="38"/>
      <c r="L82" s="21"/>
      <c r="M82" s="21"/>
      <c r="O82" s="5"/>
      <c r="P82" s="21"/>
      <c r="Q82" s="21"/>
      <c r="R82" s="21"/>
      <c r="S82" s="21"/>
      <c r="V82" s="3"/>
      <c r="W82" s="3"/>
      <c r="X82" s="3"/>
      <c r="Y82" s="3"/>
      <c r="Z82" s="3"/>
    </row>
    <row r="83" spans="1:26" ht="12.75">
      <c r="A83" s="86"/>
      <c r="B83" s="86" t="s">
        <v>55</v>
      </c>
      <c r="C83" s="91">
        <v>630</v>
      </c>
      <c r="D83" s="86" t="s">
        <v>328</v>
      </c>
      <c r="E83" s="110">
        <v>725.75</v>
      </c>
      <c r="F83" s="90">
        <v>1000</v>
      </c>
      <c r="G83" s="90">
        <v>500</v>
      </c>
      <c r="H83" s="90">
        <v>1500</v>
      </c>
      <c r="K83" s="38"/>
      <c r="L83" s="21"/>
      <c r="M83" s="21"/>
      <c r="O83" s="5"/>
      <c r="P83" s="21"/>
      <c r="Q83" s="21"/>
      <c r="R83" s="21"/>
      <c r="S83" s="21"/>
      <c r="V83" s="3"/>
      <c r="W83" s="3"/>
      <c r="X83" s="3"/>
      <c r="Y83" s="3"/>
      <c r="Z83" s="3"/>
    </row>
    <row r="84" spans="1:26" ht="12.75">
      <c r="A84" s="86"/>
      <c r="B84" s="86"/>
      <c r="C84" s="86"/>
      <c r="D84" s="86" t="s">
        <v>30</v>
      </c>
      <c r="E84" s="110">
        <f>SUM(E83)</f>
        <v>725.75</v>
      </c>
      <c r="F84" s="90">
        <f>SUM(F83)</f>
        <v>1000</v>
      </c>
      <c r="G84" s="90">
        <f>SUM(G83)</f>
        <v>500</v>
      </c>
      <c r="H84" s="90">
        <f>SUM(H83)</f>
        <v>1500</v>
      </c>
      <c r="K84" s="38"/>
      <c r="L84" s="21"/>
      <c r="M84" s="21"/>
      <c r="O84" s="5"/>
      <c r="P84" s="21"/>
      <c r="Q84" s="21"/>
      <c r="R84" s="21"/>
      <c r="S84" s="21"/>
      <c r="V84" s="3"/>
      <c r="W84" s="3"/>
      <c r="X84" s="3"/>
      <c r="Y84" s="3"/>
      <c r="Z84" s="3"/>
    </row>
    <row r="85" spans="1:26" ht="12.75">
      <c r="A85" s="84" t="s">
        <v>92</v>
      </c>
      <c r="B85" s="86"/>
      <c r="C85" s="86"/>
      <c r="D85" s="87" t="s">
        <v>93</v>
      </c>
      <c r="E85" s="110"/>
      <c r="F85" s="90"/>
      <c r="G85" s="90"/>
      <c r="H85" s="90"/>
      <c r="K85" s="38"/>
      <c r="L85" s="21"/>
      <c r="M85" s="21"/>
      <c r="O85" s="5"/>
      <c r="P85" s="21"/>
      <c r="Q85" s="21"/>
      <c r="R85" s="21"/>
      <c r="S85" s="21"/>
      <c r="V85" s="3"/>
      <c r="W85" s="3"/>
      <c r="X85" s="3"/>
      <c r="Y85" s="3"/>
      <c r="Z85" s="3"/>
    </row>
    <row r="86" spans="1:26" ht="12.75">
      <c r="A86" s="86"/>
      <c r="B86" s="86" t="s">
        <v>94</v>
      </c>
      <c r="C86" s="86">
        <v>610</v>
      </c>
      <c r="D86" s="86" t="s">
        <v>37</v>
      </c>
      <c r="E86" s="110">
        <v>32205.06</v>
      </c>
      <c r="F86" s="90">
        <v>77600</v>
      </c>
      <c r="G86" s="90">
        <v>-4130</v>
      </c>
      <c r="H86" s="90">
        <f>SUM(F86:G86)</f>
        <v>73470</v>
      </c>
      <c r="J86" s="2"/>
      <c r="K86" s="38"/>
      <c r="L86" s="21"/>
      <c r="M86" s="21"/>
      <c r="O86" s="5"/>
      <c r="P86" s="21"/>
      <c r="Q86" s="21"/>
      <c r="R86" s="21"/>
      <c r="S86" s="21"/>
      <c r="V86" s="3"/>
      <c r="W86" s="3"/>
      <c r="X86" s="3"/>
      <c r="Y86" s="3"/>
      <c r="Z86" s="3"/>
    </row>
    <row r="87" spans="1:26" ht="12.75">
      <c r="A87" s="86"/>
      <c r="B87" s="86" t="s">
        <v>94</v>
      </c>
      <c r="C87" s="86">
        <v>620</v>
      </c>
      <c r="D87" s="86" t="s">
        <v>33</v>
      </c>
      <c r="E87" s="110">
        <v>12169.16</v>
      </c>
      <c r="F87" s="90">
        <v>29450</v>
      </c>
      <c r="G87" s="90">
        <v>-1330</v>
      </c>
      <c r="H87" s="90">
        <f>SUM(F87:G87)</f>
        <v>28120</v>
      </c>
      <c r="K87" s="38"/>
      <c r="L87" s="21"/>
      <c r="M87" s="21"/>
      <c r="O87" s="5"/>
      <c r="P87" s="21"/>
      <c r="Q87" s="21"/>
      <c r="R87" s="21"/>
      <c r="S87" s="21"/>
      <c r="V87" s="3"/>
      <c r="W87" s="3"/>
      <c r="X87" s="3"/>
      <c r="Y87" s="3"/>
      <c r="Z87" s="3"/>
    </row>
    <row r="88" spans="1:26" ht="12.75">
      <c r="A88" s="86"/>
      <c r="B88" s="86" t="s">
        <v>94</v>
      </c>
      <c r="C88" s="86">
        <v>630</v>
      </c>
      <c r="D88" s="86" t="s">
        <v>75</v>
      </c>
      <c r="E88" s="110">
        <v>5221.17</v>
      </c>
      <c r="F88" s="90">
        <v>14045</v>
      </c>
      <c r="G88" s="90">
        <v>1000</v>
      </c>
      <c r="H88" s="90">
        <f>SUM(F88:G88)</f>
        <v>15045</v>
      </c>
      <c r="K88" s="38"/>
      <c r="L88" s="21"/>
      <c r="M88" s="21"/>
      <c r="O88" s="5"/>
      <c r="P88" s="21"/>
      <c r="Q88" s="21"/>
      <c r="R88" s="21"/>
      <c r="S88" s="21"/>
      <c r="V88" s="3"/>
      <c r="W88" s="3"/>
      <c r="X88" s="3"/>
      <c r="Y88" s="3"/>
      <c r="Z88" s="3"/>
    </row>
    <row r="89" spans="1:26" ht="12.75">
      <c r="A89" s="86"/>
      <c r="B89" s="86"/>
      <c r="C89" s="86"/>
      <c r="D89" s="86" t="s">
        <v>30</v>
      </c>
      <c r="E89" s="110">
        <f>SUM(E86:E88)</f>
        <v>49595.39</v>
      </c>
      <c r="F89" s="90">
        <f>SUM(F86:F88)</f>
        <v>121095</v>
      </c>
      <c r="G89" s="90">
        <f>SUM(G86:G88)</f>
        <v>-4460</v>
      </c>
      <c r="H89" s="90">
        <f>SUM(H86:H88)</f>
        <v>116635</v>
      </c>
      <c r="K89" s="38"/>
      <c r="L89" s="21"/>
      <c r="M89" s="21"/>
      <c r="O89" s="5"/>
      <c r="P89" s="21"/>
      <c r="Q89" s="21"/>
      <c r="R89" s="21"/>
      <c r="S89" s="21"/>
      <c r="V89" s="3"/>
      <c r="W89" s="3"/>
      <c r="X89" s="3"/>
      <c r="Y89" s="3"/>
      <c r="Z89" s="3"/>
    </row>
    <row r="90" spans="1:26" ht="12.75">
      <c r="A90" s="84" t="s">
        <v>95</v>
      </c>
      <c r="B90" s="86"/>
      <c r="C90" s="86"/>
      <c r="D90" s="87" t="s">
        <v>96</v>
      </c>
      <c r="E90" s="110"/>
      <c r="F90" s="90"/>
      <c r="G90" s="90"/>
      <c r="H90" s="90"/>
      <c r="K90" s="38"/>
      <c r="L90" s="21"/>
      <c r="M90" s="21"/>
      <c r="O90" s="5"/>
      <c r="P90" s="21"/>
      <c r="Q90" s="21"/>
      <c r="R90" s="21"/>
      <c r="S90" s="21"/>
      <c r="V90" s="3"/>
      <c r="W90" s="3"/>
      <c r="X90" s="3"/>
      <c r="Y90" s="3"/>
      <c r="Z90" s="3"/>
    </row>
    <row r="91" spans="1:26" ht="12.75">
      <c r="A91" s="86"/>
      <c r="B91" s="86" t="s">
        <v>260</v>
      </c>
      <c r="C91" s="86">
        <v>610</v>
      </c>
      <c r="D91" s="91" t="s">
        <v>97</v>
      </c>
      <c r="E91" s="110">
        <v>0</v>
      </c>
      <c r="F91" s="90">
        <v>540</v>
      </c>
      <c r="G91" s="90"/>
      <c r="H91" s="90">
        <v>540</v>
      </c>
      <c r="K91" s="38"/>
      <c r="L91" s="21"/>
      <c r="M91" s="21"/>
      <c r="O91" s="5"/>
      <c r="P91" s="21"/>
      <c r="Q91" s="21"/>
      <c r="R91" s="21"/>
      <c r="S91" s="21"/>
      <c r="V91" s="3"/>
      <c r="W91" s="3"/>
      <c r="X91" s="3"/>
      <c r="Y91" s="3"/>
      <c r="Z91" s="3"/>
    </row>
    <row r="92" spans="1:26" ht="12.75">
      <c r="A92" s="86"/>
      <c r="B92" s="86" t="s">
        <v>260</v>
      </c>
      <c r="C92" s="86">
        <v>620</v>
      </c>
      <c r="D92" s="91" t="s">
        <v>33</v>
      </c>
      <c r="E92" s="110">
        <v>0</v>
      </c>
      <c r="F92" s="90">
        <v>180</v>
      </c>
      <c r="G92" s="90"/>
      <c r="H92" s="90">
        <v>180</v>
      </c>
      <c r="K92" s="38"/>
      <c r="L92" s="21"/>
      <c r="M92" s="21"/>
      <c r="O92" s="5"/>
      <c r="P92" s="21"/>
      <c r="Q92" s="21"/>
      <c r="R92" s="21"/>
      <c r="S92" s="21"/>
      <c r="V92" s="3"/>
      <c r="W92" s="3"/>
      <c r="X92" s="3"/>
      <c r="Y92" s="3"/>
      <c r="Z92" s="3"/>
    </row>
    <row r="93" spans="1:26" ht="12.75">
      <c r="A93" s="86"/>
      <c r="B93" s="86"/>
      <c r="C93" s="86"/>
      <c r="D93" s="86" t="s">
        <v>30</v>
      </c>
      <c r="E93" s="110">
        <f>SUM(E91:E92)</f>
        <v>0</v>
      </c>
      <c r="F93" s="90">
        <f>SUM(F91:F92)</f>
        <v>720</v>
      </c>
      <c r="G93" s="90"/>
      <c r="H93" s="90">
        <f>SUM(H91:H92)</f>
        <v>720</v>
      </c>
      <c r="K93" s="38"/>
      <c r="L93" s="21"/>
      <c r="M93" s="21"/>
      <c r="O93" s="5"/>
      <c r="P93" s="21"/>
      <c r="Q93" s="21"/>
      <c r="R93" s="21"/>
      <c r="S93" s="21"/>
      <c r="V93" s="3"/>
      <c r="W93" s="3"/>
      <c r="X93" s="3"/>
      <c r="Y93" s="3"/>
      <c r="Z93" s="3"/>
    </row>
    <row r="94" spans="1:26" ht="12.75">
      <c r="A94" s="84" t="s">
        <v>98</v>
      </c>
      <c r="B94" s="86"/>
      <c r="C94" s="86"/>
      <c r="D94" s="87" t="s">
        <v>99</v>
      </c>
      <c r="E94" s="110"/>
      <c r="F94" s="90"/>
      <c r="G94" s="90"/>
      <c r="H94" s="90"/>
      <c r="K94" s="38"/>
      <c r="L94" s="21"/>
      <c r="M94" s="21"/>
      <c r="O94" s="5"/>
      <c r="P94" s="21"/>
      <c r="Q94" s="21"/>
      <c r="R94" s="21"/>
      <c r="S94" s="21"/>
      <c r="V94" s="3"/>
      <c r="W94" s="3"/>
      <c r="X94" s="3"/>
      <c r="Y94" s="3"/>
      <c r="Z94" s="3"/>
    </row>
    <row r="95" spans="1:26" ht="12.75">
      <c r="A95" s="86"/>
      <c r="B95" s="86" t="s">
        <v>34</v>
      </c>
      <c r="C95" s="86">
        <v>630</v>
      </c>
      <c r="D95" s="86" t="s">
        <v>75</v>
      </c>
      <c r="E95" s="110">
        <v>13439.55</v>
      </c>
      <c r="F95" s="90">
        <v>34000</v>
      </c>
      <c r="G95" s="90"/>
      <c r="H95" s="90">
        <v>34000</v>
      </c>
      <c r="K95" s="38"/>
      <c r="L95" s="21"/>
      <c r="M95" s="21"/>
      <c r="O95" s="5"/>
      <c r="P95" s="21"/>
      <c r="Q95" s="21"/>
      <c r="R95" s="21"/>
      <c r="S95" s="21"/>
      <c r="V95" s="3"/>
      <c r="W95" s="3"/>
      <c r="X95" s="3"/>
      <c r="Y95" s="3"/>
      <c r="Z95" s="3"/>
    </row>
    <row r="96" spans="1:26" ht="12.75">
      <c r="A96" s="86"/>
      <c r="B96" s="86"/>
      <c r="C96" s="86"/>
      <c r="D96" s="86" t="s">
        <v>30</v>
      </c>
      <c r="E96" s="110">
        <f>SUM(E95:E95)</f>
        <v>13439.55</v>
      </c>
      <c r="F96" s="90">
        <f>SUM(F95:F95)</f>
        <v>34000</v>
      </c>
      <c r="G96" s="90"/>
      <c r="H96" s="90">
        <f>SUM(H95:H95)</f>
        <v>34000</v>
      </c>
      <c r="K96" s="38"/>
      <c r="L96" s="21"/>
      <c r="M96" s="21"/>
      <c r="O96" s="5"/>
      <c r="P96" s="21"/>
      <c r="Q96" s="21"/>
      <c r="R96" s="21"/>
      <c r="S96" s="21"/>
      <c r="V96" s="3"/>
      <c r="W96" s="3"/>
      <c r="X96" s="3"/>
      <c r="Y96" s="3"/>
      <c r="Z96" s="3"/>
    </row>
    <row r="97" spans="1:26" ht="12.75">
      <c r="A97" s="81" t="s">
        <v>100</v>
      </c>
      <c r="B97" s="81"/>
      <c r="C97" s="81"/>
      <c r="D97" s="81" t="s">
        <v>101</v>
      </c>
      <c r="E97" s="114">
        <f>E104+E108+E114+E119</f>
        <v>139418.65</v>
      </c>
      <c r="F97" s="95">
        <f>F104+F108+F114+F119</f>
        <v>327689</v>
      </c>
      <c r="G97" s="96">
        <f>G104+G108+G114+G119</f>
        <v>-6400</v>
      </c>
      <c r="H97" s="95">
        <f>H104+H108+H114+H119</f>
        <v>321289</v>
      </c>
      <c r="K97" s="47"/>
      <c r="Q97" s="33"/>
      <c r="R97" s="33"/>
      <c r="S97" s="33"/>
      <c r="V97" s="3"/>
      <c r="W97" s="3"/>
      <c r="X97" s="3"/>
      <c r="Y97" s="3"/>
      <c r="Z97" s="3"/>
    </row>
    <row r="98" spans="1:26" ht="12.75">
      <c r="A98" s="84" t="s">
        <v>102</v>
      </c>
      <c r="B98" s="86"/>
      <c r="C98" s="86"/>
      <c r="D98" s="87" t="s">
        <v>103</v>
      </c>
      <c r="E98" s="110"/>
      <c r="F98" s="90"/>
      <c r="G98" s="90"/>
      <c r="H98" s="90"/>
      <c r="K98" s="38"/>
      <c r="Q98" s="21"/>
      <c r="R98" s="21"/>
      <c r="S98" s="21"/>
      <c r="V98" s="3"/>
      <c r="W98" s="3"/>
      <c r="X98" s="3"/>
      <c r="Y98" s="3"/>
      <c r="Z98" s="3"/>
    </row>
    <row r="99" spans="1:26" ht="12.75">
      <c r="A99" s="86"/>
      <c r="B99" s="86" t="s">
        <v>104</v>
      </c>
      <c r="C99" s="86">
        <v>610</v>
      </c>
      <c r="D99" s="86" t="s">
        <v>37</v>
      </c>
      <c r="E99" s="108">
        <v>59617.99</v>
      </c>
      <c r="F99" s="88">
        <v>125500</v>
      </c>
      <c r="G99" s="88">
        <v>-1800</v>
      </c>
      <c r="H99" s="88">
        <f>SUM(F99:G99)</f>
        <v>123700</v>
      </c>
      <c r="L99" s="10"/>
      <c r="M99" s="10"/>
      <c r="N99" s="10"/>
      <c r="O99" s="10"/>
      <c r="Q99" s="10"/>
      <c r="R99" s="20"/>
      <c r="S99" s="20"/>
      <c r="V99" s="3"/>
      <c r="W99" s="3"/>
      <c r="X99" s="3"/>
      <c r="Y99" s="3"/>
      <c r="Z99" s="3"/>
    </row>
    <row r="100" spans="1:26" ht="12.75">
      <c r="A100" s="86"/>
      <c r="B100" s="86" t="s">
        <v>104</v>
      </c>
      <c r="C100" s="86">
        <v>620</v>
      </c>
      <c r="D100" s="86" t="s">
        <v>33</v>
      </c>
      <c r="E100" s="108">
        <v>21431.27</v>
      </c>
      <c r="F100" s="88">
        <v>46800</v>
      </c>
      <c r="G100" s="88">
        <v>-900</v>
      </c>
      <c r="H100" s="88">
        <f>SUM(F100:G100)</f>
        <v>45900</v>
      </c>
      <c r="L100" s="10"/>
      <c r="M100" s="10"/>
      <c r="N100" s="10"/>
      <c r="O100" s="10"/>
      <c r="Q100" s="10"/>
      <c r="R100" s="20"/>
      <c r="S100" s="20"/>
      <c r="V100" s="3"/>
      <c r="W100" s="3"/>
      <c r="X100" s="3"/>
      <c r="Y100" s="3"/>
      <c r="Z100" s="3"/>
    </row>
    <row r="101" spans="1:26" ht="12.75">
      <c r="A101" s="86"/>
      <c r="B101" s="86" t="s">
        <v>104</v>
      </c>
      <c r="C101" s="86">
        <v>630</v>
      </c>
      <c r="D101" s="86" t="s">
        <v>75</v>
      </c>
      <c r="E101" s="108">
        <v>11537.86</v>
      </c>
      <c r="F101" s="88">
        <v>29144</v>
      </c>
      <c r="G101" s="88">
        <v>1300</v>
      </c>
      <c r="H101" s="88">
        <f>SUM(F101:G101)</f>
        <v>30444</v>
      </c>
      <c r="L101" s="10"/>
      <c r="M101" s="10"/>
      <c r="N101" s="10"/>
      <c r="O101" s="10"/>
      <c r="Q101" s="10"/>
      <c r="R101" s="20"/>
      <c r="S101" s="20"/>
      <c r="V101" s="3"/>
      <c r="W101" s="3"/>
      <c r="X101" s="3"/>
      <c r="Y101" s="3"/>
      <c r="Z101" s="3"/>
    </row>
    <row r="102" spans="1:26" ht="12.75">
      <c r="A102" s="86"/>
      <c r="B102" s="86" t="s">
        <v>104</v>
      </c>
      <c r="C102" s="86">
        <v>640</v>
      </c>
      <c r="D102" s="86" t="s">
        <v>47</v>
      </c>
      <c r="E102" s="110">
        <v>0</v>
      </c>
      <c r="F102" s="90">
        <v>70</v>
      </c>
      <c r="G102" s="90"/>
      <c r="H102" s="90">
        <v>70</v>
      </c>
      <c r="K102" s="38"/>
      <c r="L102" s="21"/>
      <c r="M102" s="21"/>
      <c r="N102" s="21"/>
      <c r="P102" s="5"/>
      <c r="Q102" s="21"/>
      <c r="R102" s="21"/>
      <c r="S102" s="21"/>
      <c r="V102" s="3"/>
      <c r="W102" s="3"/>
      <c r="X102" s="3"/>
      <c r="Y102" s="3"/>
      <c r="Z102" s="3"/>
    </row>
    <row r="103" spans="1:26" ht="12.75">
      <c r="A103" s="86"/>
      <c r="B103" s="86" t="s">
        <v>104</v>
      </c>
      <c r="C103" s="86">
        <v>640</v>
      </c>
      <c r="D103" s="86" t="s">
        <v>254</v>
      </c>
      <c r="E103" s="110">
        <v>477.04</v>
      </c>
      <c r="F103" s="90">
        <v>700</v>
      </c>
      <c r="G103" s="90"/>
      <c r="H103" s="90">
        <v>700</v>
      </c>
      <c r="K103" s="38"/>
      <c r="L103" s="21"/>
      <c r="M103" s="21"/>
      <c r="O103" s="5"/>
      <c r="P103" s="21"/>
      <c r="Q103" s="21"/>
      <c r="R103" s="21"/>
      <c r="S103" s="21"/>
      <c r="V103" s="3"/>
      <c r="W103" s="3"/>
      <c r="X103" s="3"/>
      <c r="Y103" s="3"/>
      <c r="Z103" s="3"/>
    </row>
    <row r="104" spans="1:26" ht="12.75">
      <c r="A104" s="86"/>
      <c r="B104" s="86"/>
      <c r="C104" s="86"/>
      <c r="D104" s="86" t="s">
        <v>30</v>
      </c>
      <c r="E104" s="110">
        <f>SUM(E99:E103)</f>
        <v>93064.15999999999</v>
      </c>
      <c r="F104" s="90">
        <f>SUM(F99:F103)</f>
        <v>202214</v>
      </c>
      <c r="G104" s="90">
        <f>SUM(G99:G103)</f>
        <v>-1400</v>
      </c>
      <c r="H104" s="90">
        <f>SUM(H99:H103)</f>
        <v>200814</v>
      </c>
      <c r="K104" s="38"/>
      <c r="L104" s="21"/>
      <c r="M104" s="21"/>
      <c r="O104" s="5"/>
      <c r="P104" s="21"/>
      <c r="Q104" s="21"/>
      <c r="R104" s="21"/>
      <c r="S104" s="21"/>
      <c r="V104" s="3"/>
      <c r="W104" s="3"/>
      <c r="X104" s="3"/>
      <c r="Y104" s="3"/>
      <c r="Z104" s="3"/>
    </row>
    <row r="105" spans="1:26" ht="12.75">
      <c r="A105" s="84" t="s">
        <v>106</v>
      </c>
      <c r="B105" s="86"/>
      <c r="C105" s="86"/>
      <c r="D105" s="87" t="s">
        <v>107</v>
      </c>
      <c r="E105" s="110"/>
      <c r="F105" s="90"/>
      <c r="G105" s="90"/>
      <c r="H105" s="90"/>
      <c r="K105" s="38"/>
      <c r="L105" s="21"/>
      <c r="M105" s="21"/>
      <c r="O105" s="5"/>
      <c r="P105" s="21"/>
      <c r="Q105" s="21"/>
      <c r="R105" s="21"/>
      <c r="S105" s="21"/>
      <c r="V105" s="3"/>
      <c r="W105" s="3"/>
      <c r="X105" s="3"/>
      <c r="Y105" s="3"/>
      <c r="Z105" s="3"/>
    </row>
    <row r="106" spans="1:26" ht="12.75">
      <c r="A106" s="84"/>
      <c r="B106" s="86" t="s">
        <v>108</v>
      </c>
      <c r="C106" s="86">
        <v>630</v>
      </c>
      <c r="D106" s="91" t="s">
        <v>75</v>
      </c>
      <c r="E106" s="110">
        <v>13347.82</v>
      </c>
      <c r="F106" s="90">
        <v>25650</v>
      </c>
      <c r="G106" s="90">
        <v>-750</v>
      </c>
      <c r="H106" s="90">
        <f>SUM(F106:G106)</f>
        <v>24900</v>
      </c>
      <c r="K106" s="38"/>
      <c r="L106" s="21"/>
      <c r="M106" s="21"/>
      <c r="O106" s="5"/>
      <c r="P106" s="21"/>
      <c r="Q106" s="21"/>
      <c r="R106" s="21"/>
      <c r="S106" s="21"/>
      <c r="V106" s="3"/>
      <c r="W106" s="3"/>
      <c r="X106" s="3"/>
      <c r="Y106" s="3"/>
      <c r="Z106" s="3"/>
    </row>
    <row r="107" spans="1:26" ht="12.75">
      <c r="A107" s="86"/>
      <c r="B107" s="86" t="s">
        <v>108</v>
      </c>
      <c r="C107" s="86">
        <v>710</v>
      </c>
      <c r="D107" s="86" t="s">
        <v>358</v>
      </c>
      <c r="E107" s="110">
        <v>1195.35</v>
      </c>
      <c r="F107" s="90">
        <v>1200</v>
      </c>
      <c r="G107" s="90">
        <v>8500</v>
      </c>
      <c r="H107" s="90">
        <f>SUM(F107:G107)</f>
        <v>9700</v>
      </c>
      <c r="K107" s="38"/>
      <c r="L107" s="21"/>
      <c r="M107" s="21"/>
      <c r="O107" s="5"/>
      <c r="P107" s="21"/>
      <c r="Q107" s="21"/>
      <c r="R107" s="21"/>
      <c r="S107" s="21"/>
      <c r="V107" s="3"/>
      <c r="W107" s="3"/>
      <c r="X107" s="3"/>
      <c r="Y107" s="3"/>
      <c r="Z107" s="3"/>
    </row>
    <row r="108" spans="1:26" ht="12.75">
      <c r="A108" s="86"/>
      <c r="B108" s="86"/>
      <c r="C108" s="86"/>
      <c r="D108" s="86" t="s">
        <v>30</v>
      </c>
      <c r="E108" s="110">
        <f>SUM(E106:E107)</f>
        <v>14543.17</v>
      </c>
      <c r="F108" s="90">
        <f>SUM(F106:F107)</f>
        <v>26850</v>
      </c>
      <c r="G108" s="90">
        <f>SUM(G106:G107)</f>
        <v>7750</v>
      </c>
      <c r="H108" s="90">
        <f>SUM(H106:H107)</f>
        <v>34600</v>
      </c>
      <c r="K108" s="38"/>
      <c r="L108" s="21"/>
      <c r="M108" s="21"/>
      <c r="O108" s="5"/>
      <c r="P108" s="21"/>
      <c r="Q108" s="21"/>
      <c r="R108" s="21"/>
      <c r="S108" s="21"/>
      <c r="V108" s="3"/>
      <c r="W108" s="3"/>
      <c r="X108" s="3"/>
      <c r="Y108" s="3"/>
      <c r="Z108" s="3"/>
    </row>
    <row r="109" spans="1:26" ht="12.75">
      <c r="A109" s="84" t="s">
        <v>291</v>
      </c>
      <c r="B109" s="85"/>
      <c r="C109" s="86"/>
      <c r="D109" s="84" t="s">
        <v>300</v>
      </c>
      <c r="E109" s="110"/>
      <c r="F109" s="90"/>
      <c r="G109" s="90"/>
      <c r="H109" s="90"/>
      <c r="K109" s="38"/>
      <c r="L109" s="21"/>
      <c r="M109" s="21"/>
      <c r="O109" s="5"/>
      <c r="P109" s="21"/>
      <c r="Q109" s="21"/>
      <c r="R109" s="21"/>
      <c r="S109" s="21"/>
      <c r="V109" s="3"/>
      <c r="W109" s="3"/>
      <c r="X109" s="3"/>
      <c r="Y109" s="3"/>
      <c r="Z109" s="3"/>
    </row>
    <row r="110" spans="1:26" ht="12.75">
      <c r="A110" s="86"/>
      <c r="B110" s="85" t="s">
        <v>104</v>
      </c>
      <c r="C110" s="86">
        <v>610</v>
      </c>
      <c r="D110" s="86" t="s">
        <v>37</v>
      </c>
      <c r="E110" s="110">
        <v>13168.09</v>
      </c>
      <c r="F110" s="90">
        <v>28300</v>
      </c>
      <c r="G110" s="90">
        <v>200</v>
      </c>
      <c r="H110" s="90">
        <v>28500</v>
      </c>
      <c r="K110" s="38"/>
      <c r="L110" s="21"/>
      <c r="M110" s="21"/>
      <c r="O110" s="5"/>
      <c r="P110" s="21"/>
      <c r="Q110" s="21"/>
      <c r="R110" s="21"/>
      <c r="S110" s="21"/>
      <c r="V110" s="3"/>
      <c r="W110" s="3"/>
      <c r="X110" s="3"/>
      <c r="Y110" s="3"/>
      <c r="Z110" s="3"/>
    </row>
    <row r="111" spans="1:26" ht="12.75">
      <c r="A111" s="86"/>
      <c r="B111" s="85" t="s">
        <v>104</v>
      </c>
      <c r="C111" s="86">
        <v>620</v>
      </c>
      <c r="D111" s="86" t="s">
        <v>33</v>
      </c>
      <c r="E111" s="110">
        <v>4422.55</v>
      </c>
      <c r="F111" s="90">
        <v>10000</v>
      </c>
      <c r="G111" s="90"/>
      <c r="H111" s="90">
        <v>10000</v>
      </c>
      <c r="K111" s="38"/>
      <c r="L111" s="21"/>
      <c r="M111" s="21"/>
      <c r="O111" s="5"/>
      <c r="P111" s="21"/>
      <c r="Q111" s="21"/>
      <c r="R111" s="21"/>
      <c r="S111" s="21"/>
      <c r="V111" s="3"/>
      <c r="W111" s="3"/>
      <c r="X111" s="3"/>
      <c r="Y111" s="3"/>
      <c r="Z111" s="3"/>
    </row>
    <row r="112" spans="1:26" ht="12.75">
      <c r="A112" s="86"/>
      <c r="B112" s="85" t="s">
        <v>104</v>
      </c>
      <c r="C112" s="86">
        <v>630</v>
      </c>
      <c r="D112" s="86" t="s">
        <v>75</v>
      </c>
      <c r="E112" s="110">
        <v>2291.63</v>
      </c>
      <c r="F112" s="90">
        <v>17505</v>
      </c>
      <c r="G112" s="90"/>
      <c r="H112" s="90">
        <v>17505</v>
      </c>
      <c r="K112" s="38"/>
      <c r="L112" s="21"/>
      <c r="M112" s="21"/>
      <c r="O112" s="5"/>
      <c r="P112" s="21"/>
      <c r="Q112" s="21"/>
      <c r="R112" s="21"/>
      <c r="S112" s="21"/>
      <c r="V112" s="3"/>
      <c r="W112" s="3"/>
      <c r="X112" s="3"/>
      <c r="Y112" s="3"/>
      <c r="Z112" s="3"/>
    </row>
    <row r="113" spans="1:26" ht="12.75">
      <c r="A113" s="86"/>
      <c r="B113" s="86"/>
      <c r="C113" s="86">
        <v>640</v>
      </c>
      <c r="D113" s="86" t="s">
        <v>254</v>
      </c>
      <c r="E113" s="110">
        <v>96.51</v>
      </c>
      <c r="F113" s="90">
        <v>200</v>
      </c>
      <c r="G113" s="88"/>
      <c r="H113" s="90">
        <v>200</v>
      </c>
      <c r="K113" s="38"/>
      <c r="L113" s="21"/>
      <c r="M113" s="21"/>
      <c r="O113" s="5"/>
      <c r="P113" s="21"/>
      <c r="Q113" s="21"/>
      <c r="R113" s="21"/>
      <c r="S113" s="21"/>
      <c r="V113" s="3"/>
      <c r="W113" s="3"/>
      <c r="X113" s="3"/>
      <c r="Y113" s="3"/>
      <c r="Z113" s="3"/>
    </row>
    <row r="114" spans="1:26" ht="12.75">
      <c r="A114" s="86"/>
      <c r="B114" s="85"/>
      <c r="C114" s="86"/>
      <c r="D114" s="86" t="s">
        <v>30</v>
      </c>
      <c r="E114" s="110">
        <f>SUM(E110:E113)</f>
        <v>19978.78</v>
      </c>
      <c r="F114" s="90">
        <f>SUM(F110:F113)</f>
        <v>56005</v>
      </c>
      <c r="G114" s="88">
        <f>SUM(G110:G113)</f>
        <v>200</v>
      </c>
      <c r="H114" s="90">
        <f>SUM(H110:H113)</f>
        <v>56205</v>
      </c>
      <c r="K114" s="38"/>
      <c r="L114" s="21"/>
      <c r="M114" s="21"/>
      <c r="O114" s="5"/>
      <c r="P114" s="21"/>
      <c r="Q114" s="21"/>
      <c r="R114" s="21"/>
      <c r="S114" s="21"/>
      <c r="V114" s="3"/>
      <c r="W114" s="3"/>
      <c r="X114" s="3"/>
      <c r="Y114" s="3"/>
      <c r="Z114" s="3"/>
    </row>
    <row r="115" spans="1:26" ht="12.75">
      <c r="A115" s="84" t="s">
        <v>109</v>
      </c>
      <c r="B115" s="84"/>
      <c r="C115" s="84"/>
      <c r="D115" s="84" t="s">
        <v>110</v>
      </c>
      <c r="E115" s="110"/>
      <c r="F115" s="90"/>
      <c r="G115" s="88"/>
      <c r="H115" s="90"/>
      <c r="K115" s="38"/>
      <c r="L115" s="21"/>
      <c r="M115" s="21"/>
      <c r="O115" s="5"/>
      <c r="P115" s="21"/>
      <c r="Q115" s="21"/>
      <c r="R115" s="21"/>
      <c r="S115" s="21"/>
      <c r="V115" s="3"/>
      <c r="W115" s="3"/>
      <c r="X115" s="3"/>
      <c r="Y115" s="3"/>
      <c r="Z115" s="3"/>
    </row>
    <row r="116" spans="1:26" ht="12.75">
      <c r="A116" s="86"/>
      <c r="B116" s="86" t="s">
        <v>104</v>
      </c>
      <c r="C116" s="86">
        <v>610</v>
      </c>
      <c r="D116" s="86" t="s">
        <v>37</v>
      </c>
      <c r="E116" s="110">
        <v>8468.92</v>
      </c>
      <c r="F116" s="90">
        <v>27500</v>
      </c>
      <c r="G116" s="90">
        <v>-9300</v>
      </c>
      <c r="H116" s="90">
        <f>SUM(F116:G116)</f>
        <v>18200</v>
      </c>
      <c r="K116" s="38"/>
      <c r="L116" s="21"/>
      <c r="M116" s="21"/>
      <c r="O116" s="5"/>
      <c r="P116" s="21"/>
      <c r="Q116" s="21"/>
      <c r="R116" s="21"/>
      <c r="S116" s="21"/>
      <c r="V116" s="3"/>
      <c r="W116" s="3"/>
      <c r="X116" s="3"/>
      <c r="Y116" s="3"/>
      <c r="Z116" s="3"/>
    </row>
    <row r="117" spans="1:26" ht="12.75">
      <c r="A117" s="86"/>
      <c r="B117" s="86" t="s">
        <v>104</v>
      </c>
      <c r="C117" s="86">
        <v>620</v>
      </c>
      <c r="D117" s="86" t="s">
        <v>33</v>
      </c>
      <c r="E117" s="110">
        <v>2676.45</v>
      </c>
      <c r="F117" s="90">
        <v>9750</v>
      </c>
      <c r="G117" s="90">
        <v>-3650</v>
      </c>
      <c r="H117" s="90">
        <f>SUM(F117:G117)</f>
        <v>6100</v>
      </c>
      <c r="K117" s="38"/>
      <c r="L117" s="21"/>
      <c r="M117" s="21"/>
      <c r="O117" s="5"/>
      <c r="P117" s="21"/>
      <c r="Q117" s="21"/>
      <c r="R117" s="21"/>
      <c r="S117" s="21"/>
      <c r="V117" s="3"/>
      <c r="W117" s="3"/>
      <c r="X117" s="3"/>
      <c r="Y117" s="3"/>
      <c r="Z117" s="3"/>
    </row>
    <row r="118" spans="1:26" ht="12.75">
      <c r="A118" s="86"/>
      <c r="B118" s="86" t="s">
        <v>104</v>
      </c>
      <c r="C118" s="86">
        <v>630</v>
      </c>
      <c r="D118" s="86" t="s">
        <v>75</v>
      </c>
      <c r="E118" s="110">
        <v>687.17</v>
      </c>
      <c r="F118" s="90">
        <v>5370</v>
      </c>
      <c r="G118" s="90"/>
      <c r="H118" s="90">
        <v>5370</v>
      </c>
      <c r="K118" s="38"/>
      <c r="L118" s="21"/>
      <c r="M118" s="21"/>
      <c r="O118" s="5"/>
      <c r="P118" s="21"/>
      <c r="Q118" s="21"/>
      <c r="R118" s="21"/>
      <c r="S118" s="21"/>
      <c r="V118" s="3"/>
      <c r="W118" s="3"/>
      <c r="X118" s="3"/>
      <c r="Y118" s="3"/>
      <c r="Z118" s="3"/>
    </row>
    <row r="119" spans="1:26" ht="12.75">
      <c r="A119" s="86"/>
      <c r="B119" s="86"/>
      <c r="C119" s="86"/>
      <c r="D119" s="86" t="s">
        <v>30</v>
      </c>
      <c r="E119" s="110">
        <f>SUM(E116:E118)</f>
        <v>11832.539999999999</v>
      </c>
      <c r="F119" s="90">
        <f>SUM(F116:F118)</f>
        <v>42620</v>
      </c>
      <c r="G119" s="90">
        <f>SUM(G116:G118)</f>
        <v>-12950</v>
      </c>
      <c r="H119" s="90">
        <f>SUM(H116:H118)</f>
        <v>29670</v>
      </c>
      <c r="K119" s="38"/>
      <c r="L119" s="21"/>
      <c r="M119" s="21"/>
      <c r="O119" s="5"/>
      <c r="P119" s="21"/>
      <c r="Q119" s="21"/>
      <c r="R119" s="21"/>
      <c r="S119" s="21"/>
      <c r="V119" s="3"/>
      <c r="W119" s="3"/>
      <c r="X119" s="3"/>
      <c r="Y119" s="3"/>
      <c r="Z119" s="3"/>
    </row>
    <row r="120" spans="1:26" ht="12.75">
      <c r="A120" s="81" t="s">
        <v>111</v>
      </c>
      <c r="B120" s="81"/>
      <c r="C120" s="81"/>
      <c r="D120" s="81" t="s">
        <v>112</v>
      </c>
      <c r="E120" s="114">
        <f>E126+E132</f>
        <v>119873.5</v>
      </c>
      <c r="F120" s="95">
        <f>F126+F132</f>
        <v>243392</v>
      </c>
      <c r="G120" s="96">
        <f>G126+G132</f>
        <v>4900</v>
      </c>
      <c r="H120" s="95">
        <f>H126+H132</f>
        <v>248292</v>
      </c>
      <c r="K120" s="47"/>
      <c r="L120" s="33"/>
      <c r="M120" s="33"/>
      <c r="O120" s="7"/>
      <c r="P120" s="33"/>
      <c r="Q120" s="33"/>
      <c r="R120" s="33"/>
      <c r="S120" s="33"/>
      <c r="V120" s="3"/>
      <c r="W120" s="3"/>
      <c r="X120" s="3"/>
      <c r="Y120" s="3"/>
      <c r="Z120" s="3"/>
    </row>
    <row r="121" spans="1:26" ht="12.75">
      <c r="A121" s="84" t="s">
        <v>113</v>
      </c>
      <c r="B121" s="86"/>
      <c r="C121" s="86"/>
      <c r="D121" s="84" t="s">
        <v>114</v>
      </c>
      <c r="E121" s="110"/>
      <c r="F121" s="90"/>
      <c r="G121" s="88"/>
      <c r="H121" s="90"/>
      <c r="K121" s="38"/>
      <c r="L121" s="21"/>
      <c r="M121" s="21"/>
      <c r="O121" s="5"/>
      <c r="P121" s="21"/>
      <c r="Q121" s="21"/>
      <c r="R121" s="21"/>
      <c r="S121" s="21"/>
      <c r="V121" s="3"/>
      <c r="W121" s="3"/>
      <c r="X121" s="3"/>
      <c r="Y121" s="3"/>
      <c r="Z121" s="3"/>
    </row>
    <row r="122" spans="1:26" ht="12.75">
      <c r="A122" s="86"/>
      <c r="B122" s="86" t="s">
        <v>115</v>
      </c>
      <c r="C122" s="86">
        <v>610</v>
      </c>
      <c r="D122" s="86" t="s">
        <v>37</v>
      </c>
      <c r="E122" s="110">
        <v>15696.51</v>
      </c>
      <c r="F122" s="90">
        <v>30950</v>
      </c>
      <c r="G122" s="90">
        <v>50</v>
      </c>
      <c r="H122" s="90">
        <v>31000</v>
      </c>
      <c r="K122" s="38"/>
      <c r="L122" s="21"/>
      <c r="M122" s="21"/>
      <c r="O122" s="5"/>
      <c r="P122" s="21"/>
      <c r="Q122" s="21"/>
      <c r="R122" s="21"/>
      <c r="S122" s="21"/>
      <c r="V122" s="3"/>
      <c r="W122" s="3"/>
      <c r="X122" s="3"/>
      <c r="Y122" s="3"/>
      <c r="Z122" s="3"/>
    </row>
    <row r="123" spans="1:26" ht="12.75">
      <c r="A123" s="86"/>
      <c r="B123" s="86" t="s">
        <v>115</v>
      </c>
      <c r="C123" s="86">
        <v>620</v>
      </c>
      <c r="D123" s="86" t="s">
        <v>33</v>
      </c>
      <c r="E123" s="110">
        <v>6126.51</v>
      </c>
      <c r="F123" s="90">
        <v>11840</v>
      </c>
      <c r="G123" s="90"/>
      <c r="H123" s="90">
        <v>11840</v>
      </c>
      <c r="K123" s="38"/>
      <c r="L123" s="21"/>
      <c r="M123" s="21"/>
      <c r="O123" s="5"/>
      <c r="P123" s="21"/>
      <c r="Q123" s="21"/>
      <c r="R123" s="21"/>
      <c r="S123" s="21"/>
      <c r="V123" s="3"/>
      <c r="W123" s="3"/>
      <c r="X123" s="3"/>
      <c r="Y123" s="3"/>
      <c r="Z123" s="3"/>
    </row>
    <row r="124" spans="1:26" ht="12.75">
      <c r="A124" s="86"/>
      <c r="B124" s="86" t="s">
        <v>115</v>
      </c>
      <c r="C124" s="86">
        <v>630</v>
      </c>
      <c r="D124" s="86" t="s">
        <v>75</v>
      </c>
      <c r="E124" s="108">
        <v>42321.08</v>
      </c>
      <c r="F124" s="88">
        <v>90572</v>
      </c>
      <c r="G124" s="88">
        <v>1800</v>
      </c>
      <c r="H124" s="88">
        <f>SUM(F124:G124)</f>
        <v>92372</v>
      </c>
      <c r="L124" s="20"/>
      <c r="M124" s="20"/>
      <c r="O124" s="10"/>
      <c r="P124" s="20"/>
      <c r="Q124" s="20"/>
      <c r="R124" s="20"/>
      <c r="S124" s="20"/>
      <c r="V124" s="3"/>
      <c r="W124" s="3"/>
      <c r="X124" s="3"/>
      <c r="Y124" s="3"/>
      <c r="Z124" s="3"/>
    </row>
    <row r="125" spans="1:26" ht="12.75">
      <c r="A125" s="86"/>
      <c r="B125" s="86" t="s">
        <v>115</v>
      </c>
      <c r="C125" s="86">
        <v>640</v>
      </c>
      <c r="D125" s="86" t="s">
        <v>254</v>
      </c>
      <c r="E125" s="110">
        <v>118.6</v>
      </c>
      <c r="F125" s="90">
        <v>250</v>
      </c>
      <c r="G125" s="90"/>
      <c r="H125" s="90">
        <v>250</v>
      </c>
      <c r="K125" s="38"/>
      <c r="L125" s="21"/>
      <c r="M125" s="21"/>
      <c r="O125" s="5"/>
      <c r="P125" s="21"/>
      <c r="Q125" s="21"/>
      <c r="R125" s="21"/>
      <c r="S125" s="21"/>
      <c r="V125" s="3"/>
      <c r="W125" s="3"/>
      <c r="X125" s="3"/>
      <c r="Y125" s="3"/>
      <c r="Z125" s="3"/>
    </row>
    <row r="126" spans="1:26" ht="12.75">
      <c r="A126" s="86"/>
      <c r="B126" s="86"/>
      <c r="C126" s="86"/>
      <c r="D126" s="86" t="s">
        <v>30</v>
      </c>
      <c r="E126" s="110">
        <f>SUM(E122:E125)</f>
        <v>64262.700000000004</v>
      </c>
      <c r="F126" s="90">
        <f>SUM(F122:F125)</f>
        <v>133612</v>
      </c>
      <c r="G126" s="90">
        <f>SUM(G122:G125)</f>
        <v>1850</v>
      </c>
      <c r="H126" s="90">
        <f>SUM(H122:H125)</f>
        <v>135462</v>
      </c>
      <c r="K126" s="38"/>
      <c r="L126" s="21"/>
      <c r="M126" s="21"/>
      <c r="O126" s="5"/>
      <c r="P126" s="21"/>
      <c r="Q126" s="21"/>
      <c r="R126" s="21"/>
      <c r="S126" s="21"/>
      <c r="V126" s="3"/>
      <c r="W126" s="3"/>
      <c r="X126" s="3"/>
      <c r="Y126" s="3"/>
      <c r="Z126" s="3"/>
    </row>
    <row r="127" spans="1:26" ht="12.75">
      <c r="A127" s="84" t="s">
        <v>116</v>
      </c>
      <c r="B127" s="86"/>
      <c r="C127" s="86"/>
      <c r="D127" s="87" t="s">
        <v>117</v>
      </c>
      <c r="E127" s="110"/>
      <c r="F127" s="90"/>
      <c r="G127" s="88"/>
      <c r="H127" s="90"/>
      <c r="K127" s="38"/>
      <c r="L127" s="21"/>
      <c r="M127" s="21"/>
      <c r="O127" s="5"/>
      <c r="P127" s="21"/>
      <c r="Q127" s="21"/>
      <c r="R127" s="21"/>
      <c r="S127" s="21"/>
      <c r="V127" s="3"/>
      <c r="W127" s="3"/>
      <c r="X127" s="3"/>
      <c r="Y127" s="3"/>
      <c r="Z127" s="3"/>
    </row>
    <row r="128" spans="1:26" ht="12.75">
      <c r="A128" s="86"/>
      <c r="B128" s="86" t="s">
        <v>115</v>
      </c>
      <c r="C128" s="86">
        <v>610</v>
      </c>
      <c r="D128" s="86" t="s">
        <v>37</v>
      </c>
      <c r="E128" s="110">
        <v>26860.16</v>
      </c>
      <c r="F128" s="90">
        <v>58000</v>
      </c>
      <c r="G128" s="90">
        <v>-600</v>
      </c>
      <c r="H128" s="90">
        <f>SUM(F128:G128)</f>
        <v>57400</v>
      </c>
      <c r="K128" s="38"/>
      <c r="L128" s="21"/>
      <c r="M128" s="21"/>
      <c r="O128" s="5"/>
      <c r="P128" s="21"/>
      <c r="Q128" s="21"/>
      <c r="R128" s="21"/>
      <c r="S128" s="21"/>
      <c r="V128" s="3"/>
      <c r="W128" s="3"/>
      <c r="X128" s="3"/>
      <c r="Y128" s="3"/>
      <c r="Z128" s="3"/>
    </row>
    <row r="129" spans="1:26" ht="12.75">
      <c r="A129" s="86"/>
      <c r="B129" s="86" t="s">
        <v>115</v>
      </c>
      <c r="C129" s="86">
        <v>620</v>
      </c>
      <c r="D129" s="86" t="s">
        <v>33</v>
      </c>
      <c r="E129" s="108">
        <v>9941.39</v>
      </c>
      <c r="F129" s="88">
        <v>22165</v>
      </c>
      <c r="G129" s="88">
        <v>-350</v>
      </c>
      <c r="H129" s="88">
        <f>SUM(F129:G129)</f>
        <v>21815</v>
      </c>
      <c r="L129" s="20"/>
      <c r="M129" s="20"/>
      <c r="O129" s="10"/>
      <c r="P129" s="20"/>
      <c r="Q129" s="20"/>
      <c r="R129" s="20"/>
      <c r="S129" s="20"/>
      <c r="V129" s="3"/>
      <c r="W129" s="3"/>
      <c r="X129" s="3"/>
      <c r="Y129" s="3"/>
      <c r="Z129" s="3"/>
    </row>
    <row r="130" spans="1:26" ht="12.75">
      <c r="A130" s="86"/>
      <c r="B130" s="86" t="s">
        <v>115</v>
      </c>
      <c r="C130" s="86">
        <v>630</v>
      </c>
      <c r="D130" s="86" t="s">
        <v>75</v>
      </c>
      <c r="E130" s="110">
        <v>18712.71</v>
      </c>
      <c r="F130" s="90">
        <v>29215</v>
      </c>
      <c r="G130" s="90">
        <v>4000</v>
      </c>
      <c r="H130" s="90">
        <f>SUM(F130:G130)</f>
        <v>33215</v>
      </c>
      <c r="K130" s="38"/>
      <c r="L130" s="21"/>
      <c r="M130" s="21"/>
      <c r="O130" s="5"/>
      <c r="P130" s="21"/>
      <c r="Q130" s="21"/>
      <c r="R130" s="21"/>
      <c r="S130" s="21"/>
      <c r="V130" s="3"/>
      <c r="W130" s="3"/>
      <c r="X130" s="3"/>
      <c r="Y130" s="3"/>
      <c r="Z130" s="3"/>
    </row>
    <row r="131" spans="1:26" ht="12.75">
      <c r="A131" s="86"/>
      <c r="B131" s="86" t="s">
        <v>115</v>
      </c>
      <c r="C131" s="86">
        <v>640</v>
      </c>
      <c r="D131" s="86" t="s">
        <v>254</v>
      </c>
      <c r="E131" s="110">
        <v>96.54</v>
      </c>
      <c r="F131" s="90">
        <v>400</v>
      </c>
      <c r="G131" s="90"/>
      <c r="H131" s="90">
        <v>400</v>
      </c>
      <c r="K131" s="38"/>
      <c r="L131" s="21"/>
      <c r="M131" s="21"/>
      <c r="O131" s="5"/>
      <c r="P131" s="21"/>
      <c r="Q131" s="21"/>
      <c r="R131" s="21"/>
      <c r="S131" s="21"/>
      <c r="V131" s="3"/>
      <c r="W131" s="3"/>
      <c r="X131" s="3"/>
      <c r="Y131" s="3"/>
      <c r="Z131" s="3"/>
    </row>
    <row r="132" spans="1:26" ht="12.75">
      <c r="A132" s="86"/>
      <c r="B132" s="86"/>
      <c r="C132" s="86"/>
      <c r="D132" s="86" t="s">
        <v>30</v>
      </c>
      <c r="E132" s="110">
        <f>SUM(E128:E131)</f>
        <v>55610.8</v>
      </c>
      <c r="F132" s="90">
        <f>SUM(F128:F131)</f>
        <v>109780</v>
      </c>
      <c r="G132" s="90">
        <f>SUM(G128:G131)</f>
        <v>3050</v>
      </c>
      <c r="H132" s="90">
        <f>SUM(H128:H131)</f>
        <v>112830</v>
      </c>
      <c r="K132" s="38"/>
      <c r="L132" s="21"/>
      <c r="M132" s="21"/>
      <c r="O132" s="5"/>
      <c r="P132" s="21"/>
      <c r="Q132" s="21"/>
      <c r="R132" s="21"/>
      <c r="S132" s="21"/>
      <c r="V132" s="3"/>
      <c r="W132" s="3"/>
      <c r="X132" s="3"/>
      <c r="Y132" s="3"/>
      <c r="Z132" s="3"/>
    </row>
    <row r="133" spans="1:26" ht="12.75">
      <c r="A133" s="81" t="s">
        <v>118</v>
      </c>
      <c r="B133" s="81"/>
      <c r="C133" s="81"/>
      <c r="D133" s="81" t="s">
        <v>119</v>
      </c>
      <c r="E133" s="114">
        <f>E136</f>
        <v>2323.96</v>
      </c>
      <c r="F133" s="95">
        <f>F136</f>
        <v>15000</v>
      </c>
      <c r="G133" s="96"/>
      <c r="H133" s="95">
        <f>H136</f>
        <v>15000</v>
      </c>
      <c r="K133" s="47"/>
      <c r="L133" s="33"/>
      <c r="M133" s="33"/>
      <c r="O133" s="7"/>
      <c r="P133" s="33"/>
      <c r="Q133" s="33"/>
      <c r="R133" s="33"/>
      <c r="S133" s="33"/>
      <c r="V133" s="3"/>
      <c r="W133" s="3"/>
      <c r="X133" s="3"/>
      <c r="Y133" s="3"/>
      <c r="Z133" s="3"/>
    </row>
    <row r="134" spans="1:26" ht="12.75">
      <c r="A134" s="103" t="s">
        <v>120</v>
      </c>
      <c r="B134" s="103"/>
      <c r="C134" s="103"/>
      <c r="D134" s="103" t="s">
        <v>121</v>
      </c>
      <c r="E134" s="111"/>
      <c r="F134" s="105"/>
      <c r="G134" s="105"/>
      <c r="H134" s="105"/>
      <c r="K134" s="47"/>
      <c r="L134" s="33"/>
      <c r="M134" s="33"/>
      <c r="O134" s="7"/>
      <c r="P134" s="33"/>
      <c r="Q134" s="33"/>
      <c r="R134" s="33"/>
      <c r="S134" s="33"/>
      <c r="V134" s="3"/>
      <c r="W134" s="3"/>
      <c r="X134" s="3"/>
      <c r="Y134" s="3"/>
      <c r="Z134" s="3"/>
    </row>
    <row r="135" spans="1:26" ht="12.75">
      <c r="A135" s="86"/>
      <c r="B135" s="86" t="s">
        <v>122</v>
      </c>
      <c r="C135" s="86">
        <v>630</v>
      </c>
      <c r="D135" s="86" t="s">
        <v>123</v>
      </c>
      <c r="E135" s="110">
        <v>2323.96</v>
      </c>
      <c r="F135" s="90">
        <v>15000</v>
      </c>
      <c r="G135" s="90"/>
      <c r="H135" s="90">
        <v>15000</v>
      </c>
      <c r="K135" s="38"/>
      <c r="L135" s="21"/>
      <c r="M135" s="21"/>
      <c r="O135" s="5"/>
      <c r="P135" s="21"/>
      <c r="Q135" s="21"/>
      <c r="R135" s="21"/>
      <c r="S135" s="21"/>
      <c r="V135" s="3"/>
      <c r="W135" s="3"/>
      <c r="X135" s="3"/>
      <c r="Y135" s="3"/>
      <c r="Z135" s="3"/>
    </row>
    <row r="136" spans="1:26" ht="12.75">
      <c r="A136" s="86"/>
      <c r="B136" s="86"/>
      <c r="C136" s="86"/>
      <c r="D136" s="86" t="s">
        <v>30</v>
      </c>
      <c r="E136" s="110">
        <f>SUM(E135:E135)</f>
        <v>2323.96</v>
      </c>
      <c r="F136" s="90">
        <f>SUM(F135:F135)</f>
        <v>15000</v>
      </c>
      <c r="G136" s="90"/>
      <c r="H136" s="90">
        <f>SUM(H135:H135)</f>
        <v>15000</v>
      </c>
      <c r="K136" s="38"/>
      <c r="L136" s="21"/>
      <c r="M136" s="21"/>
      <c r="O136" s="5"/>
      <c r="P136" s="21"/>
      <c r="Q136" s="21"/>
      <c r="R136" s="21"/>
      <c r="S136" s="21"/>
      <c r="V136" s="3"/>
      <c r="W136" s="3"/>
      <c r="X136" s="3"/>
      <c r="Y136" s="3"/>
      <c r="Z136" s="3"/>
    </row>
    <row r="137" spans="1:26" ht="12.75">
      <c r="A137" s="81" t="s">
        <v>124</v>
      </c>
      <c r="B137" s="81"/>
      <c r="C137" s="81"/>
      <c r="D137" s="81" t="s">
        <v>125</v>
      </c>
      <c r="E137" s="114">
        <f>E140</f>
        <v>644.4</v>
      </c>
      <c r="F137" s="95">
        <f>F140</f>
        <v>3000</v>
      </c>
      <c r="G137" s="96">
        <f>G140</f>
        <v>-1200</v>
      </c>
      <c r="H137" s="95">
        <f>H140</f>
        <v>1800</v>
      </c>
      <c r="K137" s="47"/>
      <c r="L137" s="33"/>
      <c r="M137" s="33"/>
      <c r="O137" s="7"/>
      <c r="P137" s="33"/>
      <c r="Q137" s="33"/>
      <c r="R137" s="33"/>
      <c r="S137" s="33"/>
      <c r="V137" s="3"/>
      <c r="W137" s="3"/>
      <c r="X137" s="3"/>
      <c r="Y137" s="3"/>
      <c r="Z137" s="3"/>
    </row>
    <row r="138" spans="1:26" ht="12.75">
      <c r="A138" s="103" t="s">
        <v>126</v>
      </c>
      <c r="B138" s="103"/>
      <c r="C138" s="103"/>
      <c r="D138" s="103" t="s">
        <v>127</v>
      </c>
      <c r="E138" s="110"/>
      <c r="F138" s="90"/>
      <c r="G138" s="90"/>
      <c r="H138" s="90"/>
      <c r="K138" s="38"/>
      <c r="L138" s="21"/>
      <c r="M138" s="21"/>
      <c r="O138" s="5"/>
      <c r="P138" s="21"/>
      <c r="Q138" s="21"/>
      <c r="R138" s="21"/>
      <c r="S138" s="21"/>
      <c r="V138" s="3"/>
      <c r="W138" s="3"/>
      <c r="X138" s="3"/>
      <c r="Y138" s="3"/>
      <c r="Z138" s="3"/>
    </row>
    <row r="139" spans="1:26" ht="12.75">
      <c r="A139" s="98"/>
      <c r="B139" s="98" t="s">
        <v>122</v>
      </c>
      <c r="C139" s="106">
        <v>630</v>
      </c>
      <c r="D139" s="86" t="s">
        <v>105</v>
      </c>
      <c r="E139" s="110">
        <v>644.4</v>
      </c>
      <c r="F139" s="90">
        <v>3000</v>
      </c>
      <c r="G139" s="90">
        <v>-1200</v>
      </c>
      <c r="H139" s="90">
        <f>SUM(F139:G139)</f>
        <v>1800</v>
      </c>
      <c r="K139" s="38"/>
      <c r="L139" s="21"/>
      <c r="M139" s="21"/>
      <c r="O139" s="5"/>
      <c r="P139" s="21"/>
      <c r="Q139" s="21"/>
      <c r="R139" s="21"/>
      <c r="S139" s="21"/>
      <c r="V139" s="3"/>
      <c r="W139" s="3"/>
      <c r="X139" s="3"/>
      <c r="Y139" s="3"/>
      <c r="Z139" s="3"/>
    </row>
    <row r="140" spans="1:26" ht="12.75">
      <c r="A140" s="98"/>
      <c r="B140" s="98"/>
      <c r="C140" s="106"/>
      <c r="D140" s="86" t="s">
        <v>30</v>
      </c>
      <c r="E140" s="108">
        <f>SUM(E139)</f>
        <v>644.4</v>
      </c>
      <c r="F140" s="88">
        <f>SUM(F139)</f>
        <v>3000</v>
      </c>
      <c r="G140" s="88">
        <f>SUM(G139)</f>
        <v>-1200</v>
      </c>
      <c r="H140" s="88">
        <f>SUM(H139)</f>
        <v>1800</v>
      </c>
      <c r="L140" s="20"/>
      <c r="M140" s="20"/>
      <c r="O140" s="10"/>
      <c r="P140" s="20"/>
      <c r="Q140" s="20"/>
      <c r="R140" s="20"/>
      <c r="S140" s="20"/>
      <c r="V140" s="3"/>
      <c r="W140" s="3"/>
      <c r="X140" s="3"/>
      <c r="Y140" s="3"/>
      <c r="Z140" s="3"/>
    </row>
    <row r="141" spans="1:26" ht="12.75">
      <c r="A141" s="81" t="s">
        <v>128</v>
      </c>
      <c r="B141" s="81"/>
      <c r="C141" s="81"/>
      <c r="D141" s="81" t="s">
        <v>129</v>
      </c>
      <c r="E141" s="116">
        <f>E147+E152+E165+E173+E183+E188+E193+E199+E206+E211+E216+E219+E224+E227+E176</f>
        <v>1268104.9500000004</v>
      </c>
      <c r="F141" s="92">
        <f>F147+F152+F165+F173+F183+F188+F193+F199+F206+F211+F216+F219+F224+F227+F176+F155</f>
        <v>3394063</v>
      </c>
      <c r="G141" s="83">
        <f>G147+G173+G179+G199+G216+G224</f>
        <v>22181</v>
      </c>
      <c r="H141" s="92">
        <f>H147+H152+H165+H173+H183+H188+H193+H199+H206+H211+H216+H219+H224+H227+H176+H155+H179</f>
        <v>3416244</v>
      </c>
      <c r="K141" s="49"/>
      <c r="L141" s="37"/>
      <c r="M141" s="37"/>
      <c r="O141" s="28"/>
      <c r="P141" s="37"/>
      <c r="Q141" s="37"/>
      <c r="R141" s="37"/>
      <c r="S141" s="37"/>
      <c r="V141" s="3"/>
      <c r="W141" s="3"/>
      <c r="X141" s="3"/>
      <c r="Y141" s="3"/>
      <c r="Z141" s="3"/>
    </row>
    <row r="142" spans="1:26" ht="12.75">
      <c r="A142" s="84" t="s">
        <v>130</v>
      </c>
      <c r="B142" s="86"/>
      <c r="C142" s="86"/>
      <c r="D142" s="84" t="s">
        <v>131</v>
      </c>
      <c r="E142" s="110"/>
      <c r="F142" s="90"/>
      <c r="G142" s="90"/>
      <c r="H142" s="90"/>
      <c r="K142" s="38"/>
      <c r="L142" s="21"/>
      <c r="M142" s="21"/>
      <c r="O142" s="5"/>
      <c r="P142" s="21"/>
      <c r="Q142" s="21"/>
      <c r="R142" s="21"/>
      <c r="S142" s="21"/>
      <c r="V142" s="3"/>
      <c r="W142" s="3"/>
      <c r="X142" s="3"/>
      <c r="Y142" s="3"/>
      <c r="Z142" s="3"/>
    </row>
    <row r="143" spans="1:26" ht="12.75">
      <c r="A143" s="86" t="s">
        <v>132</v>
      </c>
      <c r="B143" s="86"/>
      <c r="C143" s="86"/>
      <c r="D143" s="87" t="s">
        <v>133</v>
      </c>
      <c r="E143" s="110"/>
      <c r="F143" s="90"/>
      <c r="G143" s="90"/>
      <c r="H143" s="90"/>
      <c r="K143" s="38"/>
      <c r="L143" s="21"/>
      <c r="M143" s="21"/>
      <c r="O143" s="5"/>
      <c r="P143" s="21"/>
      <c r="Q143" s="21"/>
      <c r="R143" s="21"/>
      <c r="S143" s="21"/>
      <c r="V143" s="3"/>
      <c r="W143" s="3"/>
      <c r="X143" s="3"/>
      <c r="Y143" s="3"/>
      <c r="Z143" s="3"/>
    </row>
    <row r="144" spans="1:26" ht="12.75">
      <c r="A144" s="86"/>
      <c r="B144" s="86"/>
      <c r="C144" s="86"/>
      <c r="D144" s="91" t="s">
        <v>308</v>
      </c>
      <c r="E144" s="108">
        <v>155982.63</v>
      </c>
      <c r="F144" s="88">
        <v>373744</v>
      </c>
      <c r="G144" s="88"/>
      <c r="H144" s="88">
        <v>373744</v>
      </c>
      <c r="L144" s="20"/>
      <c r="M144" s="20"/>
      <c r="O144" s="10"/>
      <c r="P144" s="20"/>
      <c r="Q144" s="20"/>
      <c r="R144" s="20"/>
      <c r="S144" s="20"/>
      <c r="V144" s="3"/>
      <c r="W144" s="3"/>
      <c r="X144" s="3"/>
      <c r="Y144" s="3"/>
      <c r="Z144" s="3"/>
    </row>
    <row r="145" spans="1:26" ht="12.75">
      <c r="A145" s="86"/>
      <c r="B145" s="86"/>
      <c r="C145" s="86"/>
      <c r="D145" s="91" t="s">
        <v>250</v>
      </c>
      <c r="E145" s="108">
        <v>619.11</v>
      </c>
      <c r="F145" s="88">
        <v>7000</v>
      </c>
      <c r="G145" s="88"/>
      <c r="H145" s="88">
        <v>7000</v>
      </c>
      <c r="L145" s="20"/>
      <c r="M145" s="20"/>
      <c r="O145" s="10"/>
      <c r="P145" s="20"/>
      <c r="Q145" s="20"/>
      <c r="R145" s="20"/>
      <c r="S145" s="20"/>
      <c r="V145" s="3"/>
      <c r="W145" s="3"/>
      <c r="X145" s="3"/>
      <c r="Y145" s="3"/>
      <c r="Z145" s="3"/>
    </row>
    <row r="146" spans="1:26" ht="12.75">
      <c r="A146" s="86"/>
      <c r="B146" s="86"/>
      <c r="C146" s="86"/>
      <c r="D146" s="91" t="s">
        <v>296</v>
      </c>
      <c r="E146" s="110">
        <v>4846.67</v>
      </c>
      <c r="F146" s="90">
        <v>20956</v>
      </c>
      <c r="G146" s="90">
        <v>4650</v>
      </c>
      <c r="H146" s="90">
        <v>25606</v>
      </c>
      <c r="K146" s="38"/>
      <c r="L146" s="21"/>
      <c r="M146" s="21"/>
      <c r="O146" s="5"/>
      <c r="P146" s="21"/>
      <c r="Q146" s="21"/>
      <c r="R146" s="21"/>
      <c r="S146" s="21"/>
      <c r="V146" s="3"/>
      <c r="W146" s="3"/>
      <c r="X146" s="3"/>
      <c r="Y146" s="3"/>
      <c r="Z146" s="3"/>
    </row>
    <row r="147" spans="1:26" ht="12.75">
      <c r="A147" s="86"/>
      <c r="B147" s="86"/>
      <c r="C147" s="86"/>
      <c r="D147" s="151" t="s">
        <v>30</v>
      </c>
      <c r="E147" s="110">
        <f>SUM(E144:E146)</f>
        <v>161448.41</v>
      </c>
      <c r="F147" s="90">
        <f>SUM(F144:F146)</f>
        <v>401700</v>
      </c>
      <c r="G147" s="90">
        <f>SUM(G144:G146)</f>
        <v>4650</v>
      </c>
      <c r="H147" s="90">
        <f>SUM(H144:H146)</f>
        <v>406350</v>
      </c>
      <c r="K147" s="38"/>
      <c r="L147" s="21"/>
      <c r="M147" s="21"/>
      <c r="O147" s="5"/>
      <c r="P147" s="21"/>
      <c r="Q147" s="21"/>
      <c r="R147" s="21"/>
      <c r="S147" s="21"/>
      <c r="V147" s="3"/>
      <c r="W147" s="3"/>
      <c r="X147" s="3"/>
      <c r="Y147" s="3"/>
      <c r="Z147" s="3"/>
    </row>
    <row r="148" spans="1:26" ht="12.75">
      <c r="A148" s="86" t="s">
        <v>134</v>
      </c>
      <c r="B148" s="86"/>
      <c r="C148" s="86"/>
      <c r="D148" s="152" t="s">
        <v>135</v>
      </c>
      <c r="E148" s="110"/>
      <c r="F148" s="90"/>
      <c r="G148" s="88"/>
      <c r="H148" s="90"/>
      <c r="K148" s="38"/>
      <c r="L148" s="38"/>
      <c r="M148" s="38"/>
      <c r="O148" s="29"/>
      <c r="P148" s="38"/>
      <c r="Q148" s="38"/>
      <c r="R148" s="38"/>
      <c r="S148" s="38"/>
      <c r="V148" s="3"/>
      <c r="W148" s="3"/>
      <c r="X148" s="3"/>
      <c r="Y148" s="3"/>
      <c r="Z148" s="3"/>
    </row>
    <row r="149" spans="1:26" ht="12.75">
      <c r="A149" s="86"/>
      <c r="B149" s="86"/>
      <c r="C149" s="86"/>
      <c r="D149" s="153" t="s">
        <v>308</v>
      </c>
      <c r="E149" s="110">
        <v>34812.4</v>
      </c>
      <c r="F149" s="90">
        <v>89529</v>
      </c>
      <c r="G149" s="90"/>
      <c r="H149" s="90">
        <v>89529</v>
      </c>
      <c r="K149" s="38"/>
      <c r="L149" s="21"/>
      <c r="M149" s="21"/>
      <c r="N149" s="21"/>
      <c r="O149" s="23"/>
      <c r="P149" s="21"/>
      <c r="Q149" s="21"/>
      <c r="R149" s="21"/>
      <c r="S149" s="21"/>
      <c r="V149" s="3"/>
      <c r="W149" s="3"/>
      <c r="X149" s="3"/>
      <c r="Y149" s="3"/>
      <c r="Z149" s="3"/>
    </row>
    <row r="150" spans="1:26" ht="12.75">
      <c r="A150" s="86"/>
      <c r="B150" s="86"/>
      <c r="C150" s="86"/>
      <c r="D150" s="153" t="s">
        <v>136</v>
      </c>
      <c r="E150" s="110">
        <v>138.27</v>
      </c>
      <c r="F150" s="90">
        <v>2000</v>
      </c>
      <c r="G150" s="90"/>
      <c r="H150" s="90">
        <v>2000</v>
      </c>
      <c r="K150" s="38"/>
      <c r="L150" s="21"/>
      <c r="M150" s="21"/>
      <c r="O150" s="5"/>
      <c r="P150" s="21"/>
      <c r="Q150" s="21"/>
      <c r="R150" s="21"/>
      <c r="S150" s="21"/>
      <c r="V150" s="3"/>
      <c r="W150" s="3"/>
      <c r="X150" s="3"/>
      <c r="Y150" s="3"/>
      <c r="Z150" s="3"/>
    </row>
    <row r="151" spans="1:26" ht="12.75">
      <c r="A151" s="86"/>
      <c r="B151" s="86"/>
      <c r="C151" s="86"/>
      <c r="D151" s="153" t="s">
        <v>137</v>
      </c>
      <c r="E151" s="110">
        <v>0</v>
      </c>
      <c r="F151" s="90">
        <v>1400</v>
      </c>
      <c r="G151" s="90"/>
      <c r="H151" s="90">
        <v>1400</v>
      </c>
      <c r="K151" s="38"/>
      <c r="L151" s="21"/>
      <c r="M151" s="21"/>
      <c r="O151" s="5"/>
      <c r="P151" s="21"/>
      <c r="Q151" s="21"/>
      <c r="R151" s="21"/>
      <c r="S151" s="21"/>
      <c r="V151" s="3"/>
      <c r="W151" s="3"/>
      <c r="X151" s="3"/>
      <c r="Y151" s="3"/>
      <c r="Z151" s="3"/>
    </row>
    <row r="152" spans="1:26" ht="12.75">
      <c r="A152" s="86"/>
      <c r="B152" s="86"/>
      <c r="C152" s="86"/>
      <c r="D152" s="151" t="s">
        <v>30</v>
      </c>
      <c r="E152" s="110">
        <f>SUM(E149:E151)</f>
        <v>34950.67</v>
      </c>
      <c r="F152" s="90">
        <f>SUM(F149:F151)</f>
        <v>92929</v>
      </c>
      <c r="G152" s="90"/>
      <c r="H152" s="90">
        <f>SUM(H149:H151)</f>
        <v>92929</v>
      </c>
      <c r="K152" s="38"/>
      <c r="L152" s="21"/>
      <c r="M152" s="21"/>
      <c r="O152" s="5"/>
      <c r="P152" s="21"/>
      <c r="Q152" s="21"/>
      <c r="R152" s="21"/>
      <c r="S152" s="21"/>
      <c r="V152" s="3"/>
      <c r="W152" s="3"/>
      <c r="X152" s="3"/>
      <c r="Y152" s="3"/>
      <c r="Z152" s="3"/>
    </row>
    <row r="153" spans="1:26" ht="12.75">
      <c r="A153" s="126" t="s">
        <v>347</v>
      </c>
      <c r="B153" s="127"/>
      <c r="C153" s="126"/>
      <c r="D153" s="128" t="s">
        <v>348</v>
      </c>
      <c r="E153" s="110"/>
      <c r="F153" s="90"/>
      <c r="G153" s="90"/>
      <c r="H153" s="90"/>
      <c r="K153" s="38"/>
      <c r="L153" s="21"/>
      <c r="M153" s="21"/>
      <c r="O153" s="5"/>
      <c r="P153" s="21"/>
      <c r="Q153" s="21"/>
      <c r="R153" s="21"/>
      <c r="S153" s="21"/>
      <c r="V153" s="3"/>
      <c r="W153" s="3"/>
      <c r="X153" s="3"/>
      <c r="Y153" s="3"/>
      <c r="Z153" s="3"/>
    </row>
    <row r="154" spans="1:26" ht="12.75">
      <c r="A154" s="126"/>
      <c r="B154" s="127" t="s">
        <v>349</v>
      </c>
      <c r="C154" s="126">
        <v>710</v>
      </c>
      <c r="D154" s="129" t="s">
        <v>359</v>
      </c>
      <c r="E154" s="110"/>
      <c r="F154" s="90">
        <v>16100</v>
      </c>
      <c r="G154" s="90"/>
      <c r="H154" s="90">
        <v>16100</v>
      </c>
      <c r="K154" s="38"/>
      <c r="L154" s="21"/>
      <c r="M154" s="21"/>
      <c r="O154" s="5"/>
      <c r="P154" s="21"/>
      <c r="Q154" s="21"/>
      <c r="R154" s="21"/>
      <c r="S154" s="21"/>
      <c r="V154" s="3"/>
      <c r="W154" s="3"/>
      <c r="X154" s="3"/>
      <c r="Y154" s="3"/>
      <c r="Z154" s="3"/>
    </row>
    <row r="155" spans="1:26" ht="12.75">
      <c r="A155" s="126"/>
      <c r="B155" s="127"/>
      <c r="C155" s="126"/>
      <c r="D155" s="129" t="s">
        <v>30</v>
      </c>
      <c r="E155" s="155"/>
      <c r="F155" s="90">
        <f>SUM(F154)</f>
        <v>16100</v>
      </c>
      <c r="G155" s="90"/>
      <c r="H155" s="90">
        <f>SUM(H154)</f>
        <v>16100</v>
      </c>
      <c r="K155" s="38"/>
      <c r="L155" s="21"/>
      <c r="M155" s="21"/>
      <c r="O155" s="5"/>
      <c r="P155" s="21"/>
      <c r="Q155" s="21"/>
      <c r="R155" s="21"/>
      <c r="S155" s="21"/>
      <c r="V155" s="3"/>
      <c r="W155" s="3"/>
      <c r="X155" s="3"/>
      <c r="Y155" s="3"/>
      <c r="Z155" s="3"/>
    </row>
    <row r="156" spans="1:26" ht="12.75">
      <c r="A156" s="84" t="s">
        <v>138</v>
      </c>
      <c r="B156" s="86"/>
      <c r="C156" s="86"/>
      <c r="D156" s="152" t="s">
        <v>139</v>
      </c>
      <c r="E156" s="155"/>
      <c r="F156" s="90"/>
      <c r="G156" s="88"/>
      <c r="H156" s="90"/>
      <c r="K156" s="38"/>
      <c r="L156" s="21"/>
      <c r="M156" s="21"/>
      <c r="N156" s="52"/>
      <c r="O156" s="53"/>
      <c r="P156" s="21"/>
      <c r="Q156" s="21"/>
      <c r="R156" s="21"/>
      <c r="S156" s="21"/>
      <c r="V156" s="3"/>
      <c r="W156" s="3"/>
      <c r="X156" s="3"/>
      <c r="Y156" s="3"/>
      <c r="Z156" s="3"/>
    </row>
    <row r="157" spans="1:26" ht="12.75">
      <c r="A157" s="86" t="s">
        <v>140</v>
      </c>
      <c r="B157" s="86"/>
      <c r="C157" s="86"/>
      <c r="D157" s="152" t="s">
        <v>141</v>
      </c>
      <c r="E157" s="155"/>
      <c r="F157" s="90"/>
      <c r="G157" s="88"/>
      <c r="H157" s="90"/>
      <c r="K157" s="38"/>
      <c r="L157" s="21"/>
      <c r="M157" s="21"/>
      <c r="N157" s="6"/>
      <c r="O157" s="6"/>
      <c r="P157" s="21"/>
      <c r="Q157" s="21"/>
      <c r="R157" s="21"/>
      <c r="S157" s="21"/>
      <c r="V157" s="3"/>
      <c r="W157" s="3"/>
      <c r="X157" s="3"/>
      <c r="Y157" s="3"/>
      <c r="Z157" s="3"/>
    </row>
    <row r="158" spans="1:26" ht="12.75">
      <c r="A158" s="86"/>
      <c r="B158" s="86"/>
      <c r="C158" s="86"/>
      <c r="D158" s="151" t="s">
        <v>311</v>
      </c>
      <c r="E158" s="108">
        <v>9767.33</v>
      </c>
      <c r="F158" s="88">
        <v>25964</v>
      </c>
      <c r="G158" s="88"/>
      <c r="H158" s="88">
        <v>25964</v>
      </c>
      <c r="N158" s="6"/>
      <c r="O158" s="6"/>
      <c r="P158" s="14"/>
      <c r="Q158" s="14"/>
      <c r="R158" s="14"/>
      <c r="S158" s="14"/>
      <c r="V158" s="3"/>
      <c r="W158" s="3"/>
      <c r="X158" s="3"/>
      <c r="Y158" s="3"/>
      <c r="Z158" s="3"/>
    </row>
    <row r="159" spans="1:26" ht="12.75">
      <c r="A159" s="86"/>
      <c r="B159" s="86"/>
      <c r="C159" s="86"/>
      <c r="D159" s="153" t="s">
        <v>143</v>
      </c>
      <c r="E159" s="108">
        <v>316621.14</v>
      </c>
      <c r="F159" s="88">
        <v>725467</v>
      </c>
      <c r="G159" s="88"/>
      <c r="H159" s="88">
        <v>725467</v>
      </c>
      <c r="L159" s="20"/>
      <c r="M159" s="20"/>
      <c r="N159" s="52"/>
      <c r="O159" s="55"/>
      <c r="P159" s="20"/>
      <c r="Q159" s="20"/>
      <c r="R159" s="20"/>
      <c r="S159" s="20"/>
      <c r="V159" s="3"/>
      <c r="W159" s="3"/>
      <c r="X159" s="3"/>
      <c r="Y159" s="3"/>
      <c r="Z159" s="3"/>
    </row>
    <row r="160" spans="1:26" ht="12.75">
      <c r="A160" s="86"/>
      <c r="B160" s="86"/>
      <c r="C160" s="86"/>
      <c r="D160" s="153" t="s">
        <v>355</v>
      </c>
      <c r="E160" s="155"/>
      <c r="F160" s="88">
        <v>50</v>
      </c>
      <c r="G160" s="88"/>
      <c r="H160" s="88">
        <v>50</v>
      </c>
      <c r="L160" s="20"/>
      <c r="M160" s="20"/>
      <c r="N160" s="52"/>
      <c r="O160" s="55"/>
      <c r="P160" s="20"/>
      <c r="Q160" s="20"/>
      <c r="R160" s="20"/>
      <c r="S160" s="20"/>
      <c r="V160" s="3"/>
      <c r="W160" s="3"/>
      <c r="X160" s="3"/>
      <c r="Y160" s="3"/>
      <c r="Z160" s="3"/>
    </row>
    <row r="161" spans="1:26" ht="12.75">
      <c r="A161" s="86"/>
      <c r="B161" s="86"/>
      <c r="C161" s="86"/>
      <c r="D161" s="153" t="s">
        <v>325</v>
      </c>
      <c r="E161" s="155"/>
      <c r="F161" s="88">
        <v>9500</v>
      </c>
      <c r="G161" s="88"/>
      <c r="H161" s="88">
        <v>9500</v>
      </c>
      <c r="L161" s="20"/>
      <c r="M161" s="20"/>
      <c r="O161" s="6"/>
      <c r="P161" s="20"/>
      <c r="Q161" s="20"/>
      <c r="R161" s="20"/>
      <c r="S161" s="20"/>
      <c r="V161" s="3"/>
      <c r="W161" s="3"/>
      <c r="X161" s="3"/>
      <c r="Y161" s="3"/>
      <c r="Z161" s="3"/>
    </row>
    <row r="162" spans="1:26" ht="12.75">
      <c r="A162" s="86"/>
      <c r="B162" s="86"/>
      <c r="C162" s="86"/>
      <c r="D162" s="153" t="s">
        <v>307</v>
      </c>
      <c r="E162" s="155"/>
      <c r="F162" s="88">
        <v>7000</v>
      </c>
      <c r="G162" s="88"/>
      <c r="H162" s="88">
        <v>7000</v>
      </c>
      <c r="L162" s="20"/>
      <c r="M162" s="20"/>
      <c r="N162" s="14"/>
      <c r="O162" s="6"/>
      <c r="P162" s="20"/>
      <c r="Q162" s="20"/>
      <c r="R162" s="20"/>
      <c r="S162" s="20"/>
      <c r="V162" s="3"/>
      <c r="W162" s="3"/>
      <c r="X162" s="3"/>
      <c r="Y162" s="3"/>
      <c r="Z162" s="3"/>
    </row>
    <row r="163" spans="1:26" ht="12.75">
      <c r="A163" s="86"/>
      <c r="B163" s="86"/>
      <c r="C163" s="86"/>
      <c r="D163" s="151" t="s">
        <v>142</v>
      </c>
      <c r="E163" s="110">
        <v>2363.83</v>
      </c>
      <c r="F163" s="90">
        <v>8200</v>
      </c>
      <c r="G163" s="90"/>
      <c r="H163" s="90">
        <v>8200</v>
      </c>
      <c r="L163" s="20"/>
      <c r="M163" s="20"/>
      <c r="O163" s="6"/>
      <c r="P163" s="20"/>
      <c r="Q163" s="20"/>
      <c r="R163" s="20"/>
      <c r="S163" s="20"/>
      <c r="V163" s="3"/>
      <c r="W163" s="3"/>
      <c r="X163" s="3"/>
      <c r="Y163" s="3"/>
      <c r="Z163" s="3"/>
    </row>
    <row r="164" spans="1:26" ht="12.75">
      <c r="A164" s="86"/>
      <c r="B164" s="86"/>
      <c r="C164" s="86"/>
      <c r="D164" s="151" t="s">
        <v>345</v>
      </c>
      <c r="E164" s="108">
        <v>28386.95</v>
      </c>
      <c r="F164" s="88">
        <v>109500</v>
      </c>
      <c r="G164" s="88"/>
      <c r="H164" s="88">
        <v>109500</v>
      </c>
      <c r="L164" s="20"/>
      <c r="M164" s="20"/>
      <c r="O164" s="6"/>
      <c r="P164" s="20"/>
      <c r="Q164" s="20"/>
      <c r="R164" s="20"/>
      <c r="S164" s="20"/>
      <c r="V164" s="3"/>
      <c r="W164" s="3"/>
      <c r="X164" s="3"/>
      <c r="Y164" s="3"/>
      <c r="Z164" s="3"/>
    </row>
    <row r="165" spans="1:26" ht="12.75">
      <c r="A165" s="86"/>
      <c r="B165" s="86"/>
      <c r="C165" s="86"/>
      <c r="D165" s="151" t="s">
        <v>30</v>
      </c>
      <c r="E165" s="110">
        <f>SUM(E158:E164)</f>
        <v>357139.25000000006</v>
      </c>
      <c r="F165" s="90">
        <f>SUM(F158:F164)</f>
        <v>885681</v>
      </c>
      <c r="G165" s="90"/>
      <c r="H165" s="90">
        <f>SUM(H158:H164)</f>
        <v>885681</v>
      </c>
      <c r="K165" s="38"/>
      <c r="L165" s="21"/>
      <c r="M165" s="21"/>
      <c r="O165" s="6"/>
      <c r="P165" s="21"/>
      <c r="Q165" s="21"/>
      <c r="R165" s="21"/>
      <c r="S165" s="21"/>
      <c r="V165" s="3"/>
      <c r="W165" s="3"/>
      <c r="X165" s="3"/>
      <c r="Y165" s="3"/>
      <c r="Z165" s="3"/>
    </row>
    <row r="166" spans="1:26" ht="12.75">
      <c r="A166" s="86" t="s">
        <v>144</v>
      </c>
      <c r="B166" s="86"/>
      <c r="C166" s="86"/>
      <c r="D166" s="154" t="s">
        <v>145</v>
      </c>
      <c r="E166" s="110"/>
      <c r="F166" s="90"/>
      <c r="G166" s="90"/>
      <c r="H166" s="90"/>
      <c r="K166" s="38"/>
      <c r="L166" s="21"/>
      <c r="M166" s="21"/>
      <c r="O166" s="6"/>
      <c r="P166" s="21"/>
      <c r="Q166" s="21"/>
      <c r="R166" s="21"/>
      <c r="S166" s="21"/>
      <c r="V166" s="3"/>
      <c r="W166" s="3"/>
      <c r="X166" s="3"/>
      <c r="Y166" s="3"/>
      <c r="Z166" s="3"/>
    </row>
    <row r="167" spans="1:26" ht="12.75">
      <c r="A167" s="86"/>
      <c r="B167" s="86"/>
      <c r="C167" s="86"/>
      <c r="D167" s="151" t="s">
        <v>309</v>
      </c>
      <c r="E167" s="110">
        <v>0</v>
      </c>
      <c r="F167" s="90">
        <v>182</v>
      </c>
      <c r="G167" s="90"/>
      <c r="H167" s="90">
        <v>182</v>
      </c>
      <c r="K167" s="38"/>
      <c r="L167" s="21"/>
      <c r="M167" s="21"/>
      <c r="O167" s="6"/>
      <c r="P167" s="21"/>
      <c r="Q167" s="21"/>
      <c r="R167" s="21"/>
      <c r="S167" s="21"/>
      <c r="V167" s="3"/>
      <c r="W167" s="3"/>
      <c r="X167" s="3"/>
      <c r="Y167" s="3"/>
      <c r="Z167" s="3"/>
    </row>
    <row r="168" spans="1:26" ht="12.75">
      <c r="A168" s="86"/>
      <c r="B168" s="86"/>
      <c r="C168" s="86"/>
      <c r="D168" s="153" t="s">
        <v>146</v>
      </c>
      <c r="E168" s="108">
        <v>256617.47</v>
      </c>
      <c r="F168" s="88">
        <v>622464</v>
      </c>
      <c r="G168" s="88">
        <v>15704</v>
      </c>
      <c r="H168" s="88">
        <f>SUM(F168:G168)</f>
        <v>638168</v>
      </c>
      <c r="L168" s="20"/>
      <c r="M168" s="20"/>
      <c r="O168" s="6"/>
      <c r="P168" s="20"/>
      <c r="Q168" s="20"/>
      <c r="R168" s="20"/>
      <c r="S168" s="20"/>
      <c r="V168" s="3"/>
      <c r="W168" s="3"/>
      <c r="X168" s="3"/>
      <c r="Y168" s="3"/>
      <c r="Z168" s="3"/>
    </row>
    <row r="169" spans="1:26" ht="12.75">
      <c r="A169" s="86"/>
      <c r="B169" s="86"/>
      <c r="C169" s="86"/>
      <c r="D169" s="153" t="s">
        <v>324</v>
      </c>
      <c r="E169" s="155"/>
      <c r="F169" s="88">
        <v>7600</v>
      </c>
      <c r="G169" s="88"/>
      <c r="H169" s="88">
        <v>7600</v>
      </c>
      <c r="L169" s="20"/>
      <c r="M169" s="20"/>
      <c r="O169" s="6"/>
      <c r="P169" s="20"/>
      <c r="Q169" s="20"/>
      <c r="R169" s="20"/>
      <c r="S169" s="20"/>
      <c r="V169" s="3"/>
      <c r="W169" s="3"/>
      <c r="X169" s="3"/>
      <c r="Y169" s="3"/>
      <c r="Z169" s="3"/>
    </row>
    <row r="170" spans="1:26" ht="12.75">
      <c r="A170" s="86"/>
      <c r="B170" s="86"/>
      <c r="C170" s="86"/>
      <c r="D170" s="153" t="s">
        <v>325</v>
      </c>
      <c r="E170" s="155"/>
      <c r="F170" s="88">
        <v>5232</v>
      </c>
      <c r="G170" s="88"/>
      <c r="H170" s="88">
        <v>5232</v>
      </c>
      <c r="L170" s="20"/>
      <c r="M170" s="20"/>
      <c r="O170" s="6"/>
      <c r="P170" s="20"/>
      <c r="Q170" s="20"/>
      <c r="R170" s="20"/>
      <c r="S170" s="20"/>
      <c r="V170" s="3"/>
      <c r="W170" s="3"/>
      <c r="X170" s="3"/>
      <c r="Y170" s="3"/>
      <c r="Z170" s="3"/>
    </row>
    <row r="171" spans="1:26" ht="12.75">
      <c r="A171" s="86"/>
      <c r="B171" s="86"/>
      <c r="C171" s="86"/>
      <c r="D171" s="153" t="s">
        <v>307</v>
      </c>
      <c r="E171" s="155"/>
      <c r="F171" s="88">
        <v>0</v>
      </c>
      <c r="G171" s="88"/>
      <c r="H171" s="88">
        <v>0</v>
      </c>
      <c r="L171" s="20"/>
      <c r="M171" s="20"/>
      <c r="N171" s="56"/>
      <c r="O171" s="57"/>
      <c r="P171" s="20"/>
      <c r="Q171" s="20"/>
      <c r="R171" s="20"/>
      <c r="S171" s="20"/>
      <c r="V171" s="3"/>
      <c r="W171" s="3"/>
      <c r="X171" s="3"/>
      <c r="Y171" s="3"/>
      <c r="Z171" s="3"/>
    </row>
    <row r="172" spans="1:26" ht="12.75">
      <c r="A172" s="86"/>
      <c r="B172" s="86"/>
      <c r="C172" s="86"/>
      <c r="D172" s="151" t="s">
        <v>142</v>
      </c>
      <c r="E172" s="110">
        <v>0</v>
      </c>
      <c r="F172" s="90">
        <v>3300</v>
      </c>
      <c r="G172" s="90"/>
      <c r="H172" s="90">
        <v>3300</v>
      </c>
      <c r="K172" s="38"/>
      <c r="L172" s="21"/>
      <c r="M172" s="21"/>
      <c r="O172" s="6"/>
      <c r="P172" s="21"/>
      <c r="Q172" s="21"/>
      <c r="R172" s="21"/>
      <c r="S172" s="21"/>
      <c r="V172" s="3"/>
      <c r="W172" s="3"/>
      <c r="X172" s="3"/>
      <c r="Y172" s="3"/>
      <c r="Z172" s="3"/>
    </row>
    <row r="173" spans="1:26" ht="12.75">
      <c r="A173" s="86"/>
      <c r="B173" s="86"/>
      <c r="C173" s="86"/>
      <c r="D173" s="151" t="s">
        <v>30</v>
      </c>
      <c r="E173" s="110">
        <f>SUM(E167:E172)</f>
        <v>256617.47</v>
      </c>
      <c r="F173" s="90">
        <f>SUM(F167:F172)</f>
        <v>638778</v>
      </c>
      <c r="G173" s="90">
        <f>SUM(G167:G172)</f>
        <v>15704</v>
      </c>
      <c r="H173" s="90">
        <f>SUM(H167:H172)</f>
        <v>654482</v>
      </c>
      <c r="K173" s="38"/>
      <c r="L173" s="21"/>
      <c r="M173" s="21"/>
      <c r="N173" s="56"/>
      <c r="O173" s="54"/>
      <c r="P173" s="21"/>
      <c r="Q173" s="21"/>
      <c r="R173" s="21"/>
      <c r="S173" s="21"/>
      <c r="V173" s="3"/>
      <c r="W173" s="3"/>
      <c r="X173" s="3"/>
      <c r="Y173" s="3"/>
      <c r="Z173" s="3"/>
    </row>
    <row r="174" spans="1:26" ht="12.75">
      <c r="A174" s="86" t="s">
        <v>255</v>
      </c>
      <c r="B174" s="85"/>
      <c r="C174" s="86"/>
      <c r="D174" s="154" t="s">
        <v>283</v>
      </c>
      <c r="E174" s="110"/>
      <c r="F174" s="90"/>
      <c r="G174" s="88"/>
      <c r="H174" s="90"/>
      <c r="K174" s="38"/>
      <c r="L174" s="21"/>
      <c r="M174" s="21"/>
      <c r="O174" s="5"/>
      <c r="P174" s="21"/>
      <c r="Q174" s="21"/>
      <c r="R174" s="21"/>
      <c r="S174" s="21"/>
      <c r="V174" s="3"/>
      <c r="W174" s="3"/>
      <c r="X174" s="3"/>
      <c r="Y174" s="3"/>
      <c r="Z174" s="3"/>
    </row>
    <row r="175" spans="1:26" ht="12.75">
      <c r="A175" s="86"/>
      <c r="B175" s="85" t="s">
        <v>147</v>
      </c>
      <c r="C175" s="86">
        <v>710</v>
      </c>
      <c r="D175" s="153" t="s">
        <v>360</v>
      </c>
      <c r="E175" s="110">
        <v>25683.6</v>
      </c>
      <c r="F175" s="90">
        <v>199735</v>
      </c>
      <c r="G175" s="90"/>
      <c r="H175" s="90">
        <v>199735</v>
      </c>
      <c r="K175" s="38"/>
      <c r="L175" s="21"/>
      <c r="M175" s="21"/>
      <c r="P175" s="21"/>
      <c r="Q175" s="21"/>
      <c r="R175" s="21"/>
      <c r="S175" s="21"/>
      <c r="V175" s="3"/>
      <c r="W175" s="3"/>
      <c r="X175" s="3"/>
      <c r="Y175" s="3"/>
      <c r="Z175" s="3"/>
    </row>
    <row r="176" spans="1:26" ht="12.75">
      <c r="A176" s="86"/>
      <c r="B176" s="85"/>
      <c r="C176" s="86"/>
      <c r="D176" s="151" t="s">
        <v>30</v>
      </c>
      <c r="E176" s="110">
        <f>SUM(E175)</f>
        <v>25683.6</v>
      </c>
      <c r="F176" s="90">
        <f>SUM(F175)</f>
        <v>199735</v>
      </c>
      <c r="G176" s="90"/>
      <c r="H176" s="90">
        <f>SUM(H175)</f>
        <v>199735</v>
      </c>
      <c r="K176" s="38"/>
      <c r="L176" s="21"/>
      <c r="M176" s="21"/>
      <c r="N176" s="57"/>
      <c r="O176" s="58"/>
      <c r="P176" s="21"/>
      <c r="Q176" s="21"/>
      <c r="R176" s="21"/>
      <c r="S176" s="21"/>
      <c r="V176" s="3"/>
      <c r="W176" s="3"/>
      <c r="X176" s="3"/>
      <c r="Y176" s="3"/>
      <c r="Z176" s="3"/>
    </row>
    <row r="177" spans="1:26" ht="12.75">
      <c r="A177" s="86" t="s">
        <v>386</v>
      </c>
      <c r="B177" s="85"/>
      <c r="C177" s="86"/>
      <c r="D177" s="154" t="s">
        <v>387</v>
      </c>
      <c r="E177" s="110"/>
      <c r="F177" s="156"/>
      <c r="G177" s="90"/>
      <c r="H177" s="156"/>
      <c r="K177" s="38"/>
      <c r="L177" s="21"/>
      <c r="M177" s="21"/>
      <c r="N177" s="57"/>
      <c r="O177" s="58"/>
      <c r="P177" s="21"/>
      <c r="Q177" s="21"/>
      <c r="R177" s="21"/>
      <c r="S177" s="21"/>
      <c r="V177" s="3"/>
      <c r="W177" s="3"/>
      <c r="X177" s="3"/>
      <c r="Y177" s="3"/>
      <c r="Z177" s="3"/>
    </row>
    <row r="178" spans="1:26" ht="12.75">
      <c r="A178" s="86"/>
      <c r="B178" s="85"/>
      <c r="C178" s="86"/>
      <c r="D178" s="153" t="s">
        <v>388</v>
      </c>
      <c r="E178" s="110"/>
      <c r="F178" s="156"/>
      <c r="G178" s="90">
        <v>10000</v>
      </c>
      <c r="H178" s="156">
        <v>10000</v>
      </c>
      <c r="K178" s="38"/>
      <c r="L178" s="21"/>
      <c r="M178" s="21"/>
      <c r="N178" s="57"/>
      <c r="O178" s="58"/>
      <c r="P178" s="21"/>
      <c r="Q178" s="21"/>
      <c r="R178" s="21"/>
      <c r="S178" s="21"/>
      <c r="V178" s="3"/>
      <c r="W178" s="3"/>
      <c r="X178" s="3"/>
      <c r="Y178" s="3"/>
      <c r="Z178" s="3"/>
    </row>
    <row r="179" spans="1:26" ht="12.75">
      <c r="A179" s="86"/>
      <c r="B179" s="85"/>
      <c r="C179" s="86"/>
      <c r="D179" s="151" t="s">
        <v>30</v>
      </c>
      <c r="E179" s="110"/>
      <c r="F179" s="156"/>
      <c r="G179" s="90">
        <f>SUM(G178)</f>
        <v>10000</v>
      </c>
      <c r="H179" s="156">
        <f>SUM(H178)</f>
        <v>10000</v>
      </c>
      <c r="K179" s="38"/>
      <c r="L179" s="21"/>
      <c r="M179" s="21"/>
      <c r="N179" s="57"/>
      <c r="O179" s="58"/>
      <c r="P179" s="21"/>
      <c r="Q179" s="21"/>
      <c r="R179" s="21"/>
      <c r="S179" s="21"/>
      <c r="V179" s="3"/>
      <c r="W179" s="3"/>
      <c r="X179" s="3"/>
      <c r="Y179" s="3"/>
      <c r="Z179" s="3"/>
    </row>
    <row r="180" spans="1:26" ht="12.75">
      <c r="A180" s="84" t="s">
        <v>148</v>
      </c>
      <c r="B180" s="86"/>
      <c r="C180" s="86"/>
      <c r="D180" s="154" t="s">
        <v>149</v>
      </c>
      <c r="E180" s="108"/>
      <c r="F180" s="88"/>
      <c r="G180" s="88"/>
      <c r="H180" s="88"/>
      <c r="N180" s="57"/>
      <c r="O180" s="58"/>
      <c r="P180" s="14"/>
      <c r="Q180" s="14"/>
      <c r="R180" s="14"/>
      <c r="S180" s="14"/>
      <c r="V180" s="3"/>
      <c r="W180" s="3"/>
      <c r="X180" s="3"/>
      <c r="Y180" s="3"/>
      <c r="Z180" s="3"/>
    </row>
    <row r="181" spans="1:26" ht="12.75">
      <c r="A181" s="86"/>
      <c r="B181" s="86"/>
      <c r="C181" s="86"/>
      <c r="D181" s="86" t="s">
        <v>310</v>
      </c>
      <c r="E181" s="117">
        <v>158644.91</v>
      </c>
      <c r="F181" s="107">
        <v>361657</v>
      </c>
      <c r="G181" s="107"/>
      <c r="H181" s="107">
        <v>361657</v>
      </c>
      <c r="K181" s="50"/>
      <c r="L181" s="39"/>
      <c r="M181" s="39"/>
      <c r="N181" s="57"/>
      <c r="O181" s="58"/>
      <c r="P181" s="39"/>
      <c r="Q181" s="39"/>
      <c r="R181" s="39"/>
      <c r="S181" s="39"/>
      <c r="V181" s="3"/>
      <c r="W181" s="3"/>
      <c r="X181" s="3"/>
      <c r="Y181" s="3"/>
      <c r="Z181" s="3"/>
    </row>
    <row r="182" spans="1:26" ht="12.75">
      <c r="A182" s="86"/>
      <c r="B182" s="86"/>
      <c r="C182" s="86"/>
      <c r="D182" s="91" t="s">
        <v>295</v>
      </c>
      <c r="E182" s="110">
        <v>0</v>
      </c>
      <c r="F182" s="90">
        <v>26743</v>
      </c>
      <c r="G182" s="90"/>
      <c r="H182" s="90">
        <v>26743</v>
      </c>
      <c r="K182" s="38"/>
      <c r="L182" s="21"/>
      <c r="M182" s="21"/>
      <c r="N182" s="57"/>
      <c r="O182" s="58"/>
      <c r="P182" s="21"/>
      <c r="Q182" s="21"/>
      <c r="R182" s="21"/>
      <c r="S182" s="21"/>
      <c r="V182" s="3"/>
      <c r="W182" s="3"/>
      <c r="X182" s="3"/>
      <c r="Y182" s="3"/>
      <c r="Z182" s="3"/>
    </row>
    <row r="183" spans="1:26" ht="12.75">
      <c r="A183" s="86"/>
      <c r="B183" s="86"/>
      <c r="C183" s="86"/>
      <c r="D183" s="86" t="s">
        <v>30</v>
      </c>
      <c r="E183" s="110">
        <f>SUM(E181:E182)</f>
        <v>158644.91</v>
      </c>
      <c r="F183" s="90">
        <f>SUM(F181:F182)</f>
        <v>388400</v>
      </c>
      <c r="G183" s="90"/>
      <c r="H183" s="90">
        <f>SUM(H181:H182)</f>
        <v>388400</v>
      </c>
      <c r="K183" s="38"/>
      <c r="L183" s="21"/>
      <c r="M183" s="21"/>
      <c r="N183" s="57"/>
      <c r="O183" s="59"/>
      <c r="P183" s="21"/>
      <c r="Q183" s="21"/>
      <c r="R183" s="21"/>
      <c r="S183" s="21"/>
      <c r="V183" s="3"/>
      <c r="W183" s="3"/>
      <c r="X183" s="3"/>
      <c r="Y183" s="3"/>
      <c r="Z183" s="3"/>
    </row>
    <row r="184" spans="1:26" ht="12.75">
      <c r="A184" s="84" t="s">
        <v>150</v>
      </c>
      <c r="B184" s="86"/>
      <c r="C184" s="86"/>
      <c r="D184" s="84" t="s">
        <v>151</v>
      </c>
      <c r="E184" s="110"/>
      <c r="F184" s="90"/>
      <c r="G184" s="90"/>
      <c r="H184" s="90"/>
      <c r="K184" s="38"/>
      <c r="L184" s="21"/>
      <c r="M184" s="21"/>
      <c r="N184" s="52"/>
      <c r="O184" s="54"/>
      <c r="P184" s="21"/>
      <c r="Q184" s="21"/>
      <c r="R184" s="21"/>
      <c r="S184" s="21"/>
      <c r="V184" s="3"/>
      <c r="W184" s="3"/>
      <c r="X184" s="3"/>
      <c r="Y184" s="3"/>
      <c r="Z184" s="3"/>
    </row>
    <row r="185" spans="1:26" ht="12.75">
      <c r="A185" s="86" t="s">
        <v>152</v>
      </c>
      <c r="B185" s="86"/>
      <c r="C185" s="86"/>
      <c r="D185" s="87" t="s">
        <v>153</v>
      </c>
      <c r="E185" s="110"/>
      <c r="F185" s="90"/>
      <c r="G185" s="90"/>
      <c r="H185" s="90"/>
      <c r="K185" s="38"/>
      <c r="L185" s="21"/>
      <c r="M185" s="21"/>
      <c r="P185" s="21"/>
      <c r="Q185" s="21"/>
      <c r="R185" s="21"/>
      <c r="S185" s="21"/>
      <c r="V185" s="3"/>
      <c r="W185" s="3"/>
      <c r="X185" s="3"/>
      <c r="Y185" s="3"/>
      <c r="Z185" s="3"/>
    </row>
    <row r="186" spans="1:26" ht="12.75">
      <c r="A186" s="86"/>
      <c r="B186" s="86"/>
      <c r="C186" s="86"/>
      <c r="D186" s="86" t="s">
        <v>309</v>
      </c>
      <c r="E186" s="110">
        <v>31856.01</v>
      </c>
      <c r="F186" s="90">
        <v>109224</v>
      </c>
      <c r="G186" s="90"/>
      <c r="H186" s="90">
        <v>109224</v>
      </c>
      <c r="K186" s="38"/>
      <c r="L186" s="21"/>
      <c r="M186" s="21"/>
      <c r="N186" s="60"/>
      <c r="O186" s="58"/>
      <c r="P186" s="21"/>
      <c r="Q186" s="21"/>
      <c r="R186" s="21"/>
      <c r="S186" s="21"/>
      <c r="V186" s="3"/>
      <c r="W186" s="3"/>
      <c r="X186" s="3"/>
      <c r="Y186" s="3"/>
      <c r="Z186" s="3"/>
    </row>
    <row r="187" spans="1:26" ht="12.75">
      <c r="A187" s="86"/>
      <c r="B187" s="86"/>
      <c r="C187" s="86"/>
      <c r="D187" s="91" t="s">
        <v>296</v>
      </c>
      <c r="E187" s="110">
        <v>4961</v>
      </c>
      <c r="F187" s="90">
        <v>8300</v>
      </c>
      <c r="G187" s="90"/>
      <c r="H187" s="90">
        <v>8300</v>
      </c>
      <c r="K187" s="38"/>
      <c r="L187" s="21"/>
      <c r="M187" s="21"/>
      <c r="N187" s="60"/>
      <c r="O187" s="58"/>
      <c r="P187" s="21"/>
      <c r="Q187" s="21"/>
      <c r="R187" s="21"/>
      <c r="S187" s="21"/>
      <c r="V187" s="3"/>
      <c r="W187" s="3"/>
      <c r="X187" s="3"/>
      <c r="Y187" s="3"/>
      <c r="Z187" s="3"/>
    </row>
    <row r="188" spans="1:26" ht="12.75">
      <c r="A188" s="86"/>
      <c r="B188" s="86"/>
      <c r="C188" s="86"/>
      <c r="D188" s="86" t="s">
        <v>30</v>
      </c>
      <c r="E188" s="110">
        <f>SUM(E186:E187)</f>
        <v>36817.009999999995</v>
      </c>
      <c r="F188" s="90">
        <f>SUM(F186:F187)</f>
        <v>117524</v>
      </c>
      <c r="G188" s="90"/>
      <c r="H188" s="90">
        <f>SUM(H186:H187)</f>
        <v>117524</v>
      </c>
      <c r="K188" s="38"/>
      <c r="L188" s="21"/>
      <c r="M188" s="21"/>
      <c r="N188" s="52"/>
      <c r="O188" s="58"/>
      <c r="P188" s="21"/>
      <c r="Q188" s="21"/>
      <c r="R188" s="21"/>
      <c r="S188" s="21"/>
      <c r="V188" s="3"/>
      <c r="W188" s="3"/>
      <c r="X188" s="3"/>
      <c r="Y188" s="3"/>
      <c r="Z188" s="3"/>
    </row>
    <row r="189" spans="1:26" ht="12.75">
      <c r="A189" s="86" t="s">
        <v>155</v>
      </c>
      <c r="B189" s="86"/>
      <c r="C189" s="86"/>
      <c r="D189" s="87" t="s">
        <v>156</v>
      </c>
      <c r="E189" s="108"/>
      <c r="F189" s="88"/>
      <c r="G189" s="88"/>
      <c r="H189" s="88"/>
      <c r="N189" s="52"/>
      <c r="O189" s="61"/>
      <c r="P189" s="14"/>
      <c r="Q189" s="14"/>
      <c r="R189" s="14"/>
      <c r="S189" s="14"/>
      <c r="V189" s="3"/>
      <c r="W189" s="3"/>
      <c r="X189" s="3"/>
      <c r="Y189" s="3"/>
      <c r="Z189" s="3"/>
    </row>
    <row r="190" spans="1:26" ht="12.75">
      <c r="A190" s="86"/>
      <c r="B190" s="86"/>
      <c r="C190" s="86"/>
      <c r="D190" s="86" t="s">
        <v>309</v>
      </c>
      <c r="E190" s="108">
        <v>13212.42</v>
      </c>
      <c r="F190" s="88">
        <v>34936</v>
      </c>
      <c r="G190" s="88"/>
      <c r="H190" s="88">
        <v>34936</v>
      </c>
      <c r="L190" s="20"/>
      <c r="M190" s="20"/>
      <c r="N190" s="56"/>
      <c r="O190" s="58"/>
      <c r="P190" s="20"/>
      <c r="Q190" s="20"/>
      <c r="R190" s="20"/>
      <c r="S190" s="20"/>
      <c r="V190" s="3"/>
      <c r="W190" s="3"/>
      <c r="X190" s="3"/>
      <c r="Y190" s="3"/>
      <c r="Z190" s="3"/>
    </row>
    <row r="191" spans="1:26" ht="12.75">
      <c r="A191" s="86"/>
      <c r="B191" s="86"/>
      <c r="C191" s="86"/>
      <c r="D191" s="91" t="s">
        <v>312</v>
      </c>
      <c r="F191" s="88">
        <v>182</v>
      </c>
      <c r="G191" s="88"/>
      <c r="H191" s="88">
        <v>182</v>
      </c>
      <c r="L191" s="20"/>
      <c r="M191" s="20"/>
      <c r="N191" s="56"/>
      <c r="O191" s="58"/>
      <c r="P191" s="20"/>
      <c r="Q191" s="20"/>
      <c r="R191" s="20"/>
      <c r="S191" s="20"/>
      <c r="V191" s="3"/>
      <c r="W191" s="3"/>
      <c r="X191" s="3"/>
      <c r="Y191" s="3"/>
      <c r="Z191" s="3"/>
    </row>
    <row r="192" spans="1:26" ht="12.75">
      <c r="A192" s="86"/>
      <c r="B192" s="86"/>
      <c r="C192" s="86"/>
      <c r="D192" s="91" t="s">
        <v>296</v>
      </c>
      <c r="E192" s="108">
        <v>0</v>
      </c>
      <c r="F192" s="88">
        <v>3700</v>
      </c>
      <c r="G192" s="88"/>
      <c r="H192" s="88">
        <v>3700</v>
      </c>
      <c r="L192" s="20"/>
      <c r="M192" s="20"/>
      <c r="N192" s="56"/>
      <c r="O192" s="58"/>
      <c r="P192" s="20"/>
      <c r="Q192" s="20"/>
      <c r="R192" s="20"/>
      <c r="S192" s="20"/>
      <c r="V192" s="3"/>
      <c r="W192" s="3"/>
      <c r="X192" s="3"/>
      <c r="Y192" s="3"/>
      <c r="Z192" s="3"/>
    </row>
    <row r="193" spans="1:26" ht="12.75">
      <c r="A193" s="86"/>
      <c r="B193" s="86"/>
      <c r="C193" s="86"/>
      <c r="D193" s="86" t="s">
        <v>30</v>
      </c>
      <c r="E193" s="110">
        <f>SUM(E190:E192)</f>
        <v>13212.42</v>
      </c>
      <c r="F193" s="90">
        <f>SUM(F190:F192)</f>
        <v>38818</v>
      </c>
      <c r="G193" s="90"/>
      <c r="H193" s="90">
        <f>SUM(H190:H192)</f>
        <v>38818</v>
      </c>
      <c r="K193" s="38"/>
      <c r="L193" s="21"/>
      <c r="M193" s="21"/>
      <c r="N193" s="56"/>
      <c r="O193" s="58"/>
      <c r="P193" s="21"/>
      <c r="Q193" s="21"/>
      <c r="R193" s="21"/>
      <c r="S193" s="21"/>
      <c r="V193" s="3"/>
      <c r="W193" s="3"/>
      <c r="X193" s="3"/>
      <c r="Y193" s="3"/>
      <c r="Z193" s="3"/>
    </row>
    <row r="194" spans="1:26" ht="12.75">
      <c r="A194" s="86" t="s">
        <v>157</v>
      </c>
      <c r="B194" s="86"/>
      <c r="C194" s="86"/>
      <c r="D194" s="87" t="s">
        <v>158</v>
      </c>
      <c r="E194" s="108"/>
      <c r="F194" s="88"/>
      <c r="G194" s="88"/>
      <c r="H194" s="88"/>
      <c r="N194" s="56"/>
      <c r="O194" s="61"/>
      <c r="P194" s="14"/>
      <c r="Q194" s="14"/>
      <c r="R194" s="14"/>
      <c r="S194" s="14"/>
      <c r="V194" s="3"/>
      <c r="W194" s="3"/>
      <c r="X194" s="3"/>
      <c r="Y194" s="3"/>
      <c r="Z194" s="3"/>
    </row>
    <row r="195" spans="1:26" ht="12.75">
      <c r="A195" s="86"/>
      <c r="B195" s="86" t="s">
        <v>263</v>
      </c>
      <c r="C195" s="86">
        <v>610</v>
      </c>
      <c r="D195" s="86" t="s">
        <v>37</v>
      </c>
      <c r="E195" s="108">
        <v>25747.42</v>
      </c>
      <c r="F195" s="88">
        <v>56000</v>
      </c>
      <c r="G195" s="88">
        <v>-2300</v>
      </c>
      <c r="H195" s="88">
        <f>SUM(F195:G195)</f>
        <v>53700</v>
      </c>
      <c r="L195" s="20"/>
      <c r="M195" s="20"/>
      <c r="P195" s="20"/>
      <c r="Q195" s="20"/>
      <c r="R195" s="20"/>
      <c r="S195" s="20"/>
      <c r="V195" s="3"/>
      <c r="W195" s="3"/>
      <c r="X195" s="3"/>
      <c r="Y195" s="3"/>
      <c r="Z195" s="3"/>
    </row>
    <row r="196" spans="1:26" ht="12.75">
      <c r="A196" s="86"/>
      <c r="B196" s="86" t="s">
        <v>263</v>
      </c>
      <c r="C196" s="86">
        <v>620</v>
      </c>
      <c r="D196" s="86" t="s">
        <v>33</v>
      </c>
      <c r="E196" s="108">
        <v>10015.86</v>
      </c>
      <c r="F196" s="88">
        <v>26500</v>
      </c>
      <c r="G196" s="88">
        <v>-2500</v>
      </c>
      <c r="H196" s="88">
        <f>SUM(F196:G196)</f>
        <v>24000</v>
      </c>
      <c r="L196" s="20"/>
      <c r="M196" s="20"/>
      <c r="N196" s="52"/>
      <c r="O196" s="58"/>
      <c r="P196" s="20"/>
      <c r="Q196" s="20"/>
      <c r="R196" s="20"/>
      <c r="S196" s="20"/>
      <c r="V196" s="3"/>
      <c r="W196" s="3"/>
      <c r="X196" s="3"/>
      <c r="Y196" s="3"/>
      <c r="Z196" s="3"/>
    </row>
    <row r="197" spans="1:26" ht="12.75">
      <c r="A197" s="86"/>
      <c r="B197" s="86" t="s">
        <v>263</v>
      </c>
      <c r="C197" s="86">
        <v>630</v>
      </c>
      <c r="D197" s="86" t="s">
        <v>75</v>
      </c>
      <c r="E197" s="108">
        <v>12646.55</v>
      </c>
      <c r="F197" s="88">
        <v>51766</v>
      </c>
      <c r="G197" s="88">
        <v>-13500</v>
      </c>
      <c r="H197" s="88">
        <f>SUM(F197:G197)</f>
        <v>38266</v>
      </c>
      <c r="L197" s="20"/>
      <c r="M197" s="20"/>
      <c r="P197" s="20"/>
      <c r="Q197" s="20"/>
      <c r="R197" s="20"/>
      <c r="S197" s="20"/>
      <c r="V197" s="3"/>
      <c r="W197" s="3"/>
      <c r="X197" s="3"/>
      <c r="Y197" s="3"/>
      <c r="Z197" s="3"/>
    </row>
    <row r="198" spans="1:26" ht="12.75">
      <c r="A198" s="86"/>
      <c r="B198" s="86" t="s">
        <v>263</v>
      </c>
      <c r="C198" s="86">
        <v>640</v>
      </c>
      <c r="D198" s="86" t="s">
        <v>346</v>
      </c>
      <c r="F198" s="90">
        <v>0</v>
      </c>
      <c r="G198" s="90">
        <v>100</v>
      </c>
      <c r="H198" s="90">
        <f>SUM(F198:G198)</f>
        <v>100</v>
      </c>
      <c r="K198" s="38"/>
      <c r="L198" s="21"/>
      <c r="M198" s="21"/>
      <c r="O198" s="5"/>
      <c r="P198" s="21"/>
      <c r="Q198" s="21"/>
      <c r="R198" s="21"/>
      <c r="S198" s="21"/>
      <c r="V198" s="3"/>
      <c r="W198" s="3"/>
      <c r="X198" s="3"/>
      <c r="Y198" s="3"/>
      <c r="Z198" s="3"/>
    </row>
    <row r="199" spans="1:26" ht="12.75">
      <c r="A199" s="86"/>
      <c r="B199" s="86"/>
      <c r="C199" s="86"/>
      <c r="D199" s="86" t="s">
        <v>30</v>
      </c>
      <c r="E199" s="110">
        <f>SUM(E195:E197)</f>
        <v>48409.83</v>
      </c>
      <c r="F199" s="90">
        <f>SUM(F195:F198)</f>
        <v>134266</v>
      </c>
      <c r="G199" s="90">
        <f>SUM(G195:G198)</f>
        <v>-18200</v>
      </c>
      <c r="H199" s="90">
        <f>SUM(H195:H198)</f>
        <v>116066</v>
      </c>
      <c r="K199" s="38"/>
      <c r="L199" s="21"/>
      <c r="M199" s="21"/>
      <c r="O199" s="5"/>
      <c r="P199" s="21"/>
      <c r="Q199" s="21"/>
      <c r="R199" s="21"/>
      <c r="S199" s="21"/>
      <c r="V199" s="3"/>
      <c r="W199" s="3"/>
      <c r="X199" s="3"/>
      <c r="Y199" s="3"/>
      <c r="Z199" s="3"/>
    </row>
    <row r="200" spans="1:26" ht="12.75">
      <c r="A200" s="84" t="s">
        <v>159</v>
      </c>
      <c r="B200" s="86"/>
      <c r="C200" s="86"/>
      <c r="D200" s="87" t="s">
        <v>160</v>
      </c>
      <c r="E200" s="108"/>
      <c r="F200" s="88"/>
      <c r="G200" s="88"/>
      <c r="H200" s="88"/>
      <c r="O200" s="6"/>
      <c r="P200" s="14"/>
      <c r="Q200" s="14"/>
      <c r="R200" s="14"/>
      <c r="S200" s="14"/>
      <c r="V200" s="3"/>
      <c r="W200" s="3"/>
      <c r="X200" s="3"/>
      <c r="Y200" s="3"/>
      <c r="Z200" s="3"/>
    </row>
    <row r="201" spans="1:26" ht="12.75">
      <c r="A201" s="86" t="s">
        <v>161</v>
      </c>
      <c r="B201" s="86"/>
      <c r="C201" s="86"/>
      <c r="D201" s="87" t="s">
        <v>162</v>
      </c>
      <c r="E201" s="108"/>
      <c r="F201" s="88"/>
      <c r="G201" s="88"/>
      <c r="H201" s="88"/>
      <c r="O201" s="6"/>
      <c r="P201" s="14"/>
      <c r="Q201" s="14"/>
      <c r="R201" s="14"/>
      <c r="S201" s="14"/>
      <c r="V201" s="3"/>
      <c r="W201" s="3"/>
      <c r="X201" s="3"/>
      <c r="Y201" s="3"/>
      <c r="Z201" s="3"/>
    </row>
    <row r="202" spans="1:26" ht="12.75">
      <c r="A202" s="86"/>
      <c r="B202" s="86"/>
      <c r="C202" s="86"/>
      <c r="D202" s="86" t="s">
        <v>309</v>
      </c>
      <c r="E202" s="110">
        <v>36192.22</v>
      </c>
      <c r="F202" s="90">
        <v>70526</v>
      </c>
      <c r="G202" s="90"/>
      <c r="H202" s="90">
        <v>70526</v>
      </c>
      <c r="K202" s="38"/>
      <c r="L202" s="21"/>
      <c r="M202" s="21"/>
      <c r="N202" s="21"/>
      <c r="O202" s="21"/>
      <c r="P202" s="21"/>
      <c r="Q202" s="21"/>
      <c r="R202" s="21"/>
      <c r="S202" s="21"/>
      <c r="V202" s="3"/>
      <c r="W202" s="3"/>
      <c r="X202" s="3"/>
      <c r="Y202" s="3"/>
      <c r="Z202" s="3"/>
    </row>
    <row r="203" spans="1:26" ht="12.75">
      <c r="A203" s="86"/>
      <c r="B203" s="86"/>
      <c r="C203" s="86"/>
      <c r="D203" s="86" t="s">
        <v>313</v>
      </c>
      <c r="E203" s="110">
        <v>0</v>
      </c>
      <c r="F203" s="90">
        <v>2900</v>
      </c>
      <c r="G203" s="90"/>
      <c r="H203" s="90">
        <v>2900</v>
      </c>
      <c r="K203" s="38"/>
      <c r="L203" s="21"/>
      <c r="M203" s="21"/>
      <c r="N203" s="21"/>
      <c r="O203" s="21"/>
      <c r="P203" s="21"/>
      <c r="Q203" s="21"/>
      <c r="R203" s="21"/>
      <c r="S203" s="21"/>
      <c r="V203" s="3"/>
      <c r="W203" s="3"/>
      <c r="X203" s="3"/>
      <c r="Y203" s="3"/>
      <c r="Z203" s="3"/>
    </row>
    <row r="204" spans="1:26" ht="12.75">
      <c r="A204" s="86"/>
      <c r="B204" s="86"/>
      <c r="C204" s="86"/>
      <c r="D204" s="86" t="s">
        <v>297</v>
      </c>
      <c r="E204" s="110">
        <v>16128</v>
      </c>
      <c r="F204" s="90">
        <v>70000</v>
      </c>
      <c r="G204" s="90"/>
      <c r="H204" s="90">
        <v>70000</v>
      </c>
      <c r="K204" s="38"/>
      <c r="L204" s="21"/>
      <c r="M204" s="21"/>
      <c r="N204" s="21"/>
      <c r="O204" s="21"/>
      <c r="P204" s="21"/>
      <c r="Q204" s="21"/>
      <c r="R204" s="21"/>
      <c r="S204" s="21"/>
      <c r="V204" s="3"/>
      <c r="W204" s="3"/>
      <c r="X204" s="3"/>
      <c r="Y204" s="3"/>
      <c r="Z204" s="3"/>
    </row>
    <row r="205" spans="1:26" ht="12.75">
      <c r="A205" s="86"/>
      <c r="B205" s="86"/>
      <c r="C205" s="86"/>
      <c r="D205" s="86" t="s">
        <v>256</v>
      </c>
      <c r="E205" s="110">
        <v>7411.08</v>
      </c>
      <c r="F205" s="90">
        <v>30965</v>
      </c>
      <c r="G205" s="90"/>
      <c r="H205" s="90">
        <v>30965</v>
      </c>
      <c r="K205" s="38"/>
      <c r="L205" s="21"/>
      <c r="M205" s="21"/>
      <c r="O205" s="5"/>
      <c r="P205" s="21"/>
      <c r="Q205" s="21"/>
      <c r="R205" s="21"/>
      <c r="S205" s="21"/>
      <c r="V205" s="3"/>
      <c r="W205" s="3"/>
      <c r="X205" s="3"/>
      <c r="Y205" s="3"/>
      <c r="Z205" s="3"/>
    </row>
    <row r="206" spans="1:26" ht="12.75">
      <c r="A206" s="86"/>
      <c r="B206" s="86"/>
      <c r="C206" s="86"/>
      <c r="D206" s="86" t="s">
        <v>30</v>
      </c>
      <c r="E206" s="110">
        <f>SUM(E202:E205)</f>
        <v>59731.3</v>
      </c>
      <c r="F206" s="90">
        <f>SUM(F202:F205)</f>
        <v>174391</v>
      </c>
      <c r="G206" s="90"/>
      <c r="H206" s="90">
        <f>SUM(H202:H205)</f>
        <v>174391</v>
      </c>
      <c r="K206" s="38"/>
      <c r="L206" s="21"/>
      <c r="M206" s="21"/>
      <c r="O206" s="5"/>
      <c r="P206" s="21"/>
      <c r="Q206" s="21"/>
      <c r="R206" s="21"/>
      <c r="S206" s="21"/>
      <c r="V206" s="3"/>
      <c r="W206" s="3"/>
      <c r="X206" s="3"/>
      <c r="Y206" s="3"/>
      <c r="Z206" s="3"/>
    </row>
    <row r="207" spans="1:26" ht="12.75">
      <c r="A207" s="86" t="s">
        <v>163</v>
      </c>
      <c r="B207" s="86"/>
      <c r="C207" s="86"/>
      <c r="D207" s="87" t="s">
        <v>164</v>
      </c>
      <c r="E207" s="108"/>
      <c r="F207" s="88"/>
      <c r="G207" s="88"/>
      <c r="H207" s="88"/>
      <c r="O207" s="6"/>
      <c r="P207" s="14"/>
      <c r="Q207" s="14"/>
      <c r="R207" s="14"/>
      <c r="S207" s="14"/>
      <c r="V207" s="3"/>
      <c r="W207" s="3"/>
      <c r="X207" s="3"/>
      <c r="Y207" s="3"/>
      <c r="Z207" s="3"/>
    </row>
    <row r="208" spans="1:26" ht="12.75">
      <c r="A208" s="86"/>
      <c r="B208" s="86"/>
      <c r="C208" s="86"/>
      <c r="D208" s="86" t="s">
        <v>309</v>
      </c>
      <c r="E208" s="108">
        <v>28033.23</v>
      </c>
      <c r="F208" s="88">
        <v>62745</v>
      </c>
      <c r="G208" s="88"/>
      <c r="H208" s="88">
        <v>62745</v>
      </c>
      <c r="L208" s="20"/>
      <c r="M208" s="20"/>
      <c r="N208" s="20"/>
      <c r="O208" s="10"/>
      <c r="P208" s="20"/>
      <c r="Q208" s="20"/>
      <c r="R208" s="20"/>
      <c r="S208" s="20"/>
      <c r="V208" s="3"/>
      <c r="W208" s="3"/>
      <c r="X208" s="3"/>
      <c r="Y208" s="3"/>
      <c r="Z208" s="3"/>
    </row>
    <row r="209" spans="1:26" ht="12.75">
      <c r="A209" s="86"/>
      <c r="B209" s="86"/>
      <c r="C209" s="86"/>
      <c r="D209" s="86" t="s">
        <v>297</v>
      </c>
      <c r="E209" s="108">
        <v>7754.28</v>
      </c>
      <c r="F209" s="88">
        <v>24000</v>
      </c>
      <c r="G209" s="88"/>
      <c r="H209" s="88">
        <v>24000</v>
      </c>
      <c r="L209" s="20"/>
      <c r="M209" s="20"/>
      <c r="O209" s="10"/>
      <c r="P209" s="20"/>
      <c r="Q209" s="20"/>
      <c r="R209" s="20"/>
      <c r="S209" s="20"/>
      <c r="V209" s="3"/>
      <c r="W209" s="3"/>
      <c r="X209" s="3"/>
      <c r="Y209" s="3"/>
      <c r="Z209" s="3"/>
    </row>
    <row r="210" spans="1:26" ht="12.75">
      <c r="A210" s="86"/>
      <c r="B210" s="86"/>
      <c r="C210" s="86"/>
      <c r="D210" s="86" t="s">
        <v>256</v>
      </c>
      <c r="E210" s="108">
        <v>1835.86</v>
      </c>
      <c r="F210" s="88">
        <v>31683</v>
      </c>
      <c r="G210" s="88"/>
      <c r="H210" s="88">
        <v>31683</v>
      </c>
      <c r="L210" s="20"/>
      <c r="M210" s="20"/>
      <c r="O210" s="10"/>
      <c r="P210" s="20"/>
      <c r="Q210" s="20"/>
      <c r="R210" s="20"/>
      <c r="S210" s="20"/>
      <c r="V210" s="3"/>
      <c r="W210" s="3"/>
      <c r="X210" s="3"/>
      <c r="Y210" s="3"/>
      <c r="Z210" s="3"/>
    </row>
    <row r="211" spans="1:26" ht="12.75">
      <c r="A211" s="86"/>
      <c r="B211" s="86"/>
      <c r="C211" s="86"/>
      <c r="D211" s="86" t="s">
        <v>30</v>
      </c>
      <c r="E211" s="110">
        <f>SUM(E208:E210)</f>
        <v>37623.37</v>
      </c>
      <c r="F211" s="90">
        <f>SUM(F208:F210)</f>
        <v>118428</v>
      </c>
      <c r="G211" s="90"/>
      <c r="H211" s="90">
        <f>SUM(H208:H210)</f>
        <v>118428</v>
      </c>
      <c r="K211" s="38"/>
      <c r="L211" s="21"/>
      <c r="M211" s="21"/>
      <c r="O211" s="5"/>
      <c r="P211" s="21"/>
      <c r="Q211" s="21"/>
      <c r="R211" s="21"/>
      <c r="S211" s="21"/>
      <c r="V211" s="3"/>
      <c r="W211" s="3"/>
      <c r="X211" s="3"/>
      <c r="Y211" s="3"/>
      <c r="Z211" s="3"/>
    </row>
    <row r="212" spans="1:26" ht="12.75">
      <c r="A212" s="86" t="s">
        <v>165</v>
      </c>
      <c r="B212" s="86"/>
      <c r="C212" s="86"/>
      <c r="D212" s="87" t="s">
        <v>166</v>
      </c>
      <c r="E212" s="108"/>
      <c r="F212" s="88"/>
      <c r="G212" s="88"/>
      <c r="H212" s="88"/>
      <c r="O212" s="6"/>
      <c r="P212" s="14"/>
      <c r="Q212" s="14"/>
      <c r="R212" s="14"/>
      <c r="S212" s="14"/>
      <c r="V212" s="3"/>
      <c r="W212" s="3"/>
      <c r="X212" s="3"/>
      <c r="Y212" s="3"/>
      <c r="Z212" s="3"/>
    </row>
    <row r="213" spans="1:26" ht="12.75">
      <c r="A213" s="91"/>
      <c r="B213" s="91"/>
      <c r="C213" s="91"/>
      <c r="D213" s="86" t="s">
        <v>309</v>
      </c>
      <c r="E213" s="110">
        <v>28283.73</v>
      </c>
      <c r="F213" s="90">
        <v>60066</v>
      </c>
      <c r="G213" s="90"/>
      <c r="H213" s="90">
        <v>60066</v>
      </c>
      <c r="O213" s="6"/>
      <c r="P213" s="14"/>
      <c r="Q213" s="14"/>
      <c r="R213" s="14"/>
      <c r="S213" s="14"/>
      <c r="V213" s="3"/>
      <c r="W213" s="3"/>
      <c r="X213" s="3"/>
      <c r="Y213" s="3"/>
      <c r="Z213" s="3"/>
    </row>
    <row r="214" spans="1:26" ht="12.75">
      <c r="A214" s="86"/>
      <c r="B214" s="86"/>
      <c r="C214" s="86"/>
      <c r="D214" s="86" t="s">
        <v>297</v>
      </c>
      <c r="E214" s="108">
        <v>2534.4</v>
      </c>
      <c r="F214" s="88">
        <v>10000</v>
      </c>
      <c r="G214" s="90"/>
      <c r="H214" s="88">
        <v>10000</v>
      </c>
      <c r="O214" s="6"/>
      <c r="P214" s="14"/>
      <c r="Q214" s="14"/>
      <c r="R214" s="14"/>
      <c r="S214" s="14"/>
      <c r="V214" s="3"/>
      <c r="W214" s="3"/>
      <c r="X214" s="3"/>
      <c r="Y214" s="3"/>
      <c r="Z214" s="3"/>
    </row>
    <row r="215" spans="1:26" ht="12.75">
      <c r="A215" s="86"/>
      <c r="B215" s="86"/>
      <c r="C215" s="86"/>
      <c r="D215" s="91" t="s">
        <v>248</v>
      </c>
      <c r="E215" s="108">
        <v>11173.59</v>
      </c>
      <c r="F215" s="88">
        <v>38034</v>
      </c>
      <c r="G215" s="90">
        <v>10777</v>
      </c>
      <c r="H215" s="88">
        <f>SUM(F215:G215)</f>
        <v>48811</v>
      </c>
      <c r="K215" s="38"/>
      <c r="L215" s="21"/>
      <c r="M215" s="21"/>
      <c r="O215" s="5"/>
      <c r="P215" s="21"/>
      <c r="Q215" s="21"/>
      <c r="R215" s="21"/>
      <c r="S215" s="21"/>
      <c r="V215" s="3"/>
      <c r="W215" s="3"/>
      <c r="X215" s="3"/>
      <c r="Y215" s="3"/>
      <c r="Z215" s="3"/>
    </row>
    <row r="216" spans="1:26" ht="12.75">
      <c r="A216" s="91"/>
      <c r="B216" s="91"/>
      <c r="C216" s="91"/>
      <c r="D216" s="91" t="s">
        <v>30</v>
      </c>
      <c r="E216" s="110">
        <f>SUM(E213:E215)</f>
        <v>41991.72</v>
      </c>
      <c r="F216" s="90">
        <f>SUM(F213:F215)</f>
        <v>108100</v>
      </c>
      <c r="G216" s="90">
        <f>SUM(G213:G215)</f>
        <v>10777</v>
      </c>
      <c r="H216" s="90">
        <f>SUM(H213:H215)</f>
        <v>118877</v>
      </c>
      <c r="K216" s="38"/>
      <c r="L216" s="21"/>
      <c r="M216" s="21"/>
      <c r="O216" s="5"/>
      <c r="P216" s="21"/>
      <c r="Q216" s="21"/>
      <c r="R216" s="21"/>
      <c r="S216" s="21"/>
      <c r="V216" s="3"/>
      <c r="W216" s="3"/>
      <c r="X216" s="3"/>
      <c r="Y216" s="3"/>
      <c r="Z216" s="3"/>
    </row>
    <row r="217" spans="1:26" ht="12.75">
      <c r="A217" s="91" t="s">
        <v>169</v>
      </c>
      <c r="B217" s="91"/>
      <c r="C217" s="91"/>
      <c r="D217" s="87" t="s">
        <v>168</v>
      </c>
      <c r="E217" s="110"/>
      <c r="F217" s="90"/>
      <c r="G217" s="90"/>
      <c r="H217" s="90"/>
      <c r="K217" s="38"/>
      <c r="L217" s="21"/>
      <c r="M217" s="21"/>
      <c r="O217" s="5"/>
      <c r="P217" s="21"/>
      <c r="Q217" s="21"/>
      <c r="R217" s="21"/>
      <c r="S217" s="21"/>
      <c r="V217" s="3"/>
      <c r="W217" s="3"/>
      <c r="X217" s="3"/>
      <c r="Y217" s="3"/>
      <c r="Z217" s="3"/>
    </row>
    <row r="218" spans="1:26" ht="12.75">
      <c r="A218" s="91"/>
      <c r="B218" s="91" t="s">
        <v>167</v>
      </c>
      <c r="C218" s="91">
        <v>640</v>
      </c>
      <c r="D218" s="91" t="s">
        <v>154</v>
      </c>
      <c r="E218" s="110">
        <v>0</v>
      </c>
      <c r="F218" s="90">
        <v>4725</v>
      </c>
      <c r="G218" s="90"/>
      <c r="H218" s="90">
        <v>4725</v>
      </c>
      <c r="K218" s="38"/>
      <c r="L218" s="21"/>
      <c r="M218" s="21"/>
      <c r="O218" s="5"/>
      <c r="P218" s="21"/>
      <c r="Q218" s="21"/>
      <c r="R218" s="21"/>
      <c r="S218" s="21"/>
      <c r="V218" s="3"/>
      <c r="W218" s="3"/>
      <c r="X218" s="3"/>
      <c r="Y218" s="3"/>
      <c r="Z218" s="3"/>
    </row>
    <row r="219" spans="1:26" ht="12.75">
      <c r="A219" s="91"/>
      <c r="B219" s="91"/>
      <c r="C219" s="91"/>
      <c r="D219" s="91" t="s">
        <v>30</v>
      </c>
      <c r="E219" s="110">
        <f>SUM(E218)</f>
        <v>0</v>
      </c>
      <c r="F219" s="90">
        <f>SUM(F218)</f>
        <v>4725</v>
      </c>
      <c r="G219" s="90"/>
      <c r="H219" s="90">
        <f>SUM(H218)</f>
        <v>4725</v>
      </c>
      <c r="K219" s="38"/>
      <c r="L219" s="21"/>
      <c r="M219" s="21"/>
      <c r="O219" s="5"/>
      <c r="P219" s="21"/>
      <c r="Q219" s="21"/>
      <c r="R219" s="21"/>
      <c r="S219" s="21"/>
      <c r="V219" s="3"/>
      <c r="W219" s="3"/>
      <c r="X219" s="3"/>
      <c r="Y219" s="3"/>
      <c r="Z219" s="3"/>
    </row>
    <row r="220" spans="1:26" ht="12.75">
      <c r="A220" s="87" t="s">
        <v>170</v>
      </c>
      <c r="B220" s="91"/>
      <c r="C220" s="91"/>
      <c r="D220" s="87" t="s">
        <v>171</v>
      </c>
      <c r="E220" s="108"/>
      <c r="F220" s="88"/>
      <c r="G220" s="88"/>
      <c r="H220" s="88"/>
      <c r="O220" s="6"/>
      <c r="P220" s="14"/>
      <c r="Q220" s="14"/>
      <c r="R220" s="14"/>
      <c r="S220" s="14"/>
      <c r="V220" s="3"/>
      <c r="W220" s="3"/>
      <c r="X220" s="3"/>
      <c r="Y220" s="3"/>
      <c r="Z220" s="3"/>
    </row>
    <row r="221" spans="1:26" ht="12.75">
      <c r="A221" s="91"/>
      <c r="B221" s="86" t="s">
        <v>260</v>
      </c>
      <c r="C221" s="91">
        <v>610</v>
      </c>
      <c r="D221" s="91" t="s">
        <v>37</v>
      </c>
      <c r="E221" s="110">
        <v>6933.5</v>
      </c>
      <c r="F221" s="90">
        <v>14700</v>
      </c>
      <c r="G221" s="90">
        <v>-200</v>
      </c>
      <c r="H221" s="90">
        <f>SUM(F221:G221)</f>
        <v>14500</v>
      </c>
      <c r="J221" s="2"/>
      <c r="K221" s="38"/>
      <c r="L221" s="21"/>
      <c r="M221" s="21"/>
      <c r="O221" s="5"/>
      <c r="P221" s="21"/>
      <c r="Q221" s="21"/>
      <c r="R221" s="21"/>
      <c r="S221" s="21"/>
      <c r="V221" s="3"/>
      <c r="W221" s="3"/>
      <c r="X221" s="3"/>
      <c r="Y221" s="3"/>
      <c r="Z221" s="3"/>
    </row>
    <row r="222" spans="1:26" ht="12.75">
      <c r="A222" s="91"/>
      <c r="B222" s="86" t="s">
        <v>260</v>
      </c>
      <c r="C222" s="91">
        <v>620</v>
      </c>
      <c r="D222" s="91" t="s">
        <v>33</v>
      </c>
      <c r="E222" s="108">
        <v>2145.81</v>
      </c>
      <c r="F222" s="88">
        <v>5115</v>
      </c>
      <c r="G222" s="88">
        <v>-480</v>
      </c>
      <c r="H222" s="88">
        <f>SUM(F222:G222)</f>
        <v>4635</v>
      </c>
      <c r="L222" s="20"/>
      <c r="M222" s="20"/>
      <c r="O222" s="10"/>
      <c r="P222" s="20"/>
      <c r="Q222" s="20"/>
      <c r="R222" s="20"/>
      <c r="S222" s="20"/>
      <c r="V222" s="3"/>
      <c r="W222" s="3"/>
      <c r="X222" s="3"/>
      <c r="Y222" s="3"/>
      <c r="Z222" s="3"/>
    </row>
    <row r="223" spans="1:26" ht="12.75">
      <c r="A223" s="91"/>
      <c r="B223" s="86" t="s">
        <v>260</v>
      </c>
      <c r="C223" s="91">
        <v>630</v>
      </c>
      <c r="D223" s="91" t="s">
        <v>75</v>
      </c>
      <c r="E223" s="110">
        <v>955.68</v>
      </c>
      <c r="F223" s="90">
        <v>2040</v>
      </c>
      <c r="G223" s="90">
        <v>-70</v>
      </c>
      <c r="H223" s="90">
        <f>SUM(F223:G223)</f>
        <v>1970</v>
      </c>
      <c r="K223" s="38"/>
      <c r="L223" s="21"/>
      <c r="M223" s="21"/>
      <c r="O223" s="5"/>
      <c r="P223" s="21"/>
      <c r="Q223" s="21"/>
      <c r="R223" s="21"/>
      <c r="S223" s="21"/>
      <c r="V223" s="3"/>
      <c r="W223" s="3"/>
      <c r="X223" s="3"/>
      <c r="Y223" s="3"/>
      <c r="Z223" s="3"/>
    </row>
    <row r="224" spans="1:26" ht="12.75">
      <c r="A224" s="86"/>
      <c r="B224" s="86"/>
      <c r="C224" s="91"/>
      <c r="D224" s="86" t="s">
        <v>30</v>
      </c>
      <c r="E224" s="110">
        <f>SUM(E221:E223)</f>
        <v>10034.99</v>
      </c>
      <c r="F224" s="90">
        <f>SUM(F221:F223)</f>
        <v>21855</v>
      </c>
      <c r="G224" s="90">
        <f>SUM(G221:G223)</f>
        <v>-750</v>
      </c>
      <c r="H224" s="90">
        <f>SUM(H221:H223)</f>
        <v>21105</v>
      </c>
      <c r="K224" s="38"/>
      <c r="L224" s="21"/>
      <c r="M224" s="21"/>
      <c r="O224" s="5"/>
      <c r="P224" s="21"/>
      <c r="Q224" s="21"/>
      <c r="R224" s="21"/>
      <c r="S224" s="21"/>
      <c r="V224" s="3"/>
      <c r="W224" s="3"/>
      <c r="X224" s="3"/>
      <c r="Y224" s="3"/>
      <c r="Z224" s="3"/>
    </row>
    <row r="225" spans="1:26" ht="12.75">
      <c r="A225" s="84" t="s">
        <v>172</v>
      </c>
      <c r="B225" s="86"/>
      <c r="C225" s="86"/>
      <c r="D225" s="87" t="s">
        <v>173</v>
      </c>
      <c r="E225" s="108"/>
      <c r="F225" s="88"/>
      <c r="G225" s="88"/>
      <c r="H225" s="88"/>
      <c r="O225" s="5"/>
      <c r="P225" s="14"/>
      <c r="Q225" s="14"/>
      <c r="R225" s="14"/>
      <c r="S225" s="14"/>
      <c r="V225" s="3"/>
      <c r="W225" s="3"/>
      <c r="X225" s="3"/>
      <c r="Y225" s="3"/>
      <c r="Z225" s="3"/>
    </row>
    <row r="226" spans="1:26" ht="12.75">
      <c r="A226" s="86"/>
      <c r="B226" s="86" t="s">
        <v>147</v>
      </c>
      <c r="C226" s="86">
        <v>640</v>
      </c>
      <c r="D226" s="86" t="s">
        <v>174</v>
      </c>
      <c r="E226" s="110">
        <v>25800</v>
      </c>
      <c r="F226" s="90">
        <v>52633</v>
      </c>
      <c r="G226" s="90"/>
      <c r="H226" s="90">
        <v>52633</v>
      </c>
      <c r="K226" s="38"/>
      <c r="L226" s="21"/>
      <c r="M226" s="21"/>
      <c r="N226" s="21"/>
      <c r="P226" s="21"/>
      <c r="Q226" s="21"/>
      <c r="R226" s="21"/>
      <c r="S226" s="21"/>
      <c r="V226" s="3"/>
      <c r="W226" s="3"/>
      <c r="X226" s="3"/>
      <c r="Y226" s="3"/>
      <c r="Z226" s="3"/>
    </row>
    <row r="227" spans="1:26" ht="12.75">
      <c r="A227" s="86"/>
      <c r="B227" s="86"/>
      <c r="C227" s="86"/>
      <c r="D227" s="86" t="s">
        <v>30</v>
      </c>
      <c r="E227" s="108">
        <f>SUM(E226)</f>
        <v>25800</v>
      </c>
      <c r="F227" s="88">
        <f>SUM(F226)</f>
        <v>52633</v>
      </c>
      <c r="G227" s="88"/>
      <c r="H227" s="88">
        <f>SUM(H226)</f>
        <v>52633</v>
      </c>
      <c r="L227" s="20"/>
      <c r="M227" s="20"/>
      <c r="N227" s="20"/>
      <c r="O227" s="10"/>
      <c r="P227" s="20"/>
      <c r="Q227" s="20"/>
      <c r="R227" s="20"/>
      <c r="S227" s="20"/>
      <c r="V227" s="3"/>
      <c r="W227" s="3"/>
      <c r="X227" s="3"/>
      <c r="Y227" s="3"/>
      <c r="Z227" s="3"/>
    </row>
    <row r="228" spans="1:26" ht="12.75">
      <c r="A228" s="81" t="s">
        <v>175</v>
      </c>
      <c r="B228" s="81"/>
      <c r="C228" s="81"/>
      <c r="D228" s="81" t="s">
        <v>176</v>
      </c>
      <c r="E228" s="114">
        <f>E232</f>
        <v>13500</v>
      </c>
      <c r="F228" s="95">
        <f>F232</f>
        <v>61000</v>
      </c>
      <c r="G228" s="96">
        <f>G232</f>
        <v>-9275</v>
      </c>
      <c r="H228" s="95">
        <f>H232</f>
        <v>51725</v>
      </c>
      <c r="K228" s="47"/>
      <c r="L228" s="33"/>
      <c r="M228" s="33"/>
      <c r="O228" s="7"/>
      <c r="P228" s="33"/>
      <c r="Q228" s="33"/>
      <c r="R228" s="33"/>
      <c r="S228" s="33"/>
      <c r="V228" s="3"/>
      <c r="W228" s="3"/>
      <c r="X228" s="3"/>
      <c r="Y228" s="3"/>
      <c r="Z228" s="3"/>
    </row>
    <row r="229" spans="1:26" ht="12.75">
      <c r="A229" s="84" t="s">
        <v>177</v>
      </c>
      <c r="B229" s="86"/>
      <c r="C229" s="86"/>
      <c r="D229" s="87" t="s">
        <v>178</v>
      </c>
      <c r="E229" s="108"/>
      <c r="F229" s="88"/>
      <c r="G229" s="88"/>
      <c r="H229" s="88"/>
      <c r="O229" s="7"/>
      <c r="P229" s="14"/>
      <c r="Q229" s="14"/>
      <c r="R229" s="14"/>
      <c r="S229" s="14"/>
      <c r="V229" s="3"/>
      <c r="W229" s="3"/>
      <c r="X229" s="3"/>
      <c r="Y229" s="3"/>
      <c r="Z229" s="3"/>
    </row>
    <row r="230" spans="1:26" ht="12.75">
      <c r="A230" s="86"/>
      <c r="B230" s="86" t="s">
        <v>179</v>
      </c>
      <c r="C230" s="86">
        <v>640</v>
      </c>
      <c r="D230" s="86" t="s">
        <v>180</v>
      </c>
      <c r="E230" s="110">
        <v>0</v>
      </c>
      <c r="F230" s="90">
        <v>29000</v>
      </c>
      <c r="G230" s="90">
        <v>-4275</v>
      </c>
      <c r="H230" s="90">
        <f>SUM(F230:G230)</f>
        <v>24725</v>
      </c>
      <c r="K230" s="38"/>
      <c r="L230" s="21"/>
      <c r="M230" s="21"/>
      <c r="O230" s="5"/>
      <c r="P230" s="21"/>
      <c r="Q230" s="21"/>
      <c r="R230" s="21"/>
      <c r="S230" s="21"/>
      <c r="V230" s="3"/>
      <c r="W230" s="3"/>
      <c r="X230" s="3"/>
      <c r="Y230" s="3"/>
      <c r="Z230" s="3"/>
    </row>
    <row r="231" spans="1:26" ht="12.75">
      <c r="A231" s="86"/>
      <c r="B231" s="86" t="s">
        <v>179</v>
      </c>
      <c r="C231" s="86">
        <v>640</v>
      </c>
      <c r="D231" s="86" t="s">
        <v>274</v>
      </c>
      <c r="E231" s="110">
        <v>13500</v>
      </c>
      <c r="F231" s="90">
        <v>32000</v>
      </c>
      <c r="G231" s="90">
        <v>-5000</v>
      </c>
      <c r="H231" s="90">
        <f>SUM(F231:G231)</f>
        <v>27000</v>
      </c>
      <c r="K231" s="38"/>
      <c r="L231" s="21"/>
      <c r="M231" s="21"/>
      <c r="O231" s="5"/>
      <c r="P231" s="21"/>
      <c r="Q231" s="21"/>
      <c r="R231" s="21"/>
      <c r="S231" s="21"/>
      <c r="V231" s="3"/>
      <c r="W231" s="3"/>
      <c r="X231" s="3"/>
      <c r="Y231" s="3"/>
      <c r="Z231" s="3"/>
    </row>
    <row r="232" spans="1:26" ht="12.75">
      <c r="A232" s="87"/>
      <c r="B232" s="87"/>
      <c r="C232" s="87"/>
      <c r="D232" s="91" t="s">
        <v>30</v>
      </c>
      <c r="E232" s="110">
        <f>SUM(E230:E231)</f>
        <v>13500</v>
      </c>
      <c r="F232" s="90">
        <f>SUM(F230:F231)</f>
        <v>61000</v>
      </c>
      <c r="G232" s="90">
        <f>SUM(G230:G231)</f>
        <v>-9275</v>
      </c>
      <c r="H232" s="90">
        <f>SUM(H230:H231)</f>
        <v>51725</v>
      </c>
      <c r="K232" s="38"/>
      <c r="L232" s="21"/>
      <c r="M232" s="21"/>
      <c r="O232" s="5"/>
      <c r="P232" s="21"/>
      <c r="Q232" s="21"/>
      <c r="R232" s="21"/>
      <c r="S232" s="21"/>
      <c r="V232" s="3"/>
      <c r="W232" s="3"/>
      <c r="X232" s="3"/>
      <c r="Y232" s="3"/>
      <c r="Z232" s="3"/>
    </row>
    <row r="233" spans="1:26" ht="12.75">
      <c r="A233" s="81" t="s">
        <v>181</v>
      </c>
      <c r="B233" s="81"/>
      <c r="C233" s="81"/>
      <c r="D233" s="81" t="s">
        <v>182</v>
      </c>
      <c r="E233" s="114">
        <f>E236+E241+E245+E249</f>
        <v>95234.37</v>
      </c>
      <c r="F233" s="95">
        <f>F236+F241+F245+F249</f>
        <v>222955</v>
      </c>
      <c r="G233" s="96">
        <f>G236+G241+G245+G249</f>
        <v>-29282</v>
      </c>
      <c r="H233" s="95">
        <f>H236+H241+H245+H249</f>
        <v>193673</v>
      </c>
      <c r="K233" s="47"/>
      <c r="L233" s="33"/>
      <c r="M233" s="33"/>
      <c r="O233" s="7"/>
      <c r="P233" s="33"/>
      <c r="Q233" s="33"/>
      <c r="R233" s="33"/>
      <c r="S233" s="33"/>
      <c r="V233" s="3"/>
      <c r="W233" s="3"/>
      <c r="X233" s="3"/>
      <c r="Y233" s="3"/>
      <c r="Z233" s="3"/>
    </row>
    <row r="234" spans="1:26" ht="12.75">
      <c r="A234" s="84" t="s">
        <v>183</v>
      </c>
      <c r="B234" s="86"/>
      <c r="C234" s="86"/>
      <c r="D234" s="87" t="s">
        <v>184</v>
      </c>
      <c r="E234" s="108"/>
      <c r="F234" s="88"/>
      <c r="G234" s="88"/>
      <c r="H234" s="88"/>
      <c r="O234" s="5"/>
      <c r="P234" s="14"/>
      <c r="Q234" s="14"/>
      <c r="R234" s="14"/>
      <c r="S234" s="14"/>
      <c r="V234" s="3"/>
      <c r="W234" s="3"/>
      <c r="X234" s="3"/>
      <c r="Y234" s="3"/>
      <c r="Z234" s="3"/>
    </row>
    <row r="235" spans="1:26" ht="12.75">
      <c r="A235" s="86"/>
      <c r="B235" s="86" t="s">
        <v>262</v>
      </c>
      <c r="C235" s="86">
        <v>630</v>
      </c>
      <c r="D235" s="86" t="s">
        <v>305</v>
      </c>
      <c r="E235" s="110">
        <v>0</v>
      </c>
      <c r="F235" s="90">
        <v>23000</v>
      </c>
      <c r="G235" s="90">
        <v>-19500</v>
      </c>
      <c r="H235" s="90">
        <f>SUM(F235:G235)</f>
        <v>3500</v>
      </c>
      <c r="K235" s="38"/>
      <c r="L235" s="21"/>
      <c r="M235" s="21"/>
      <c r="O235" s="5"/>
      <c r="P235" s="21"/>
      <c r="Q235" s="21"/>
      <c r="R235" s="21"/>
      <c r="S235" s="21"/>
      <c r="V235" s="3"/>
      <c r="W235" s="3"/>
      <c r="X235" s="3"/>
      <c r="Y235" s="3"/>
      <c r="Z235" s="3"/>
    </row>
    <row r="236" spans="1:26" ht="12.75">
      <c r="A236" s="86"/>
      <c r="B236" s="86"/>
      <c r="C236" s="86"/>
      <c r="D236" s="86" t="s">
        <v>30</v>
      </c>
      <c r="E236" s="110">
        <f>SUM(E235)</f>
        <v>0</v>
      </c>
      <c r="F236" s="90">
        <f>SUM(F235)</f>
        <v>23000</v>
      </c>
      <c r="G236" s="90">
        <f>SUM(G235)</f>
        <v>-19500</v>
      </c>
      <c r="H236" s="90">
        <f>SUM(H235)</f>
        <v>3500</v>
      </c>
      <c r="K236" s="38"/>
      <c r="L236" s="21"/>
      <c r="M236" s="21"/>
      <c r="O236" s="5"/>
      <c r="P236" s="21"/>
      <c r="Q236" s="21"/>
      <c r="R236" s="21"/>
      <c r="S236" s="21"/>
      <c r="V236" s="3"/>
      <c r="W236" s="3"/>
      <c r="X236" s="3"/>
      <c r="Y236" s="3"/>
      <c r="Z236" s="3"/>
    </row>
    <row r="237" spans="1:26" ht="12.75">
      <c r="A237" s="84" t="s">
        <v>185</v>
      </c>
      <c r="B237" s="86"/>
      <c r="C237" s="86"/>
      <c r="D237" s="87" t="s">
        <v>275</v>
      </c>
      <c r="E237" s="110"/>
      <c r="F237" s="90"/>
      <c r="G237" s="90"/>
      <c r="H237" s="90"/>
      <c r="K237" s="38"/>
      <c r="L237" s="21"/>
      <c r="M237" s="21"/>
      <c r="O237" s="5"/>
      <c r="P237" s="21"/>
      <c r="Q237" s="21"/>
      <c r="R237" s="21"/>
      <c r="S237" s="21"/>
      <c r="V237" s="3"/>
      <c r="W237" s="3"/>
      <c r="X237" s="3"/>
      <c r="Y237" s="3"/>
      <c r="Z237" s="3"/>
    </row>
    <row r="238" spans="1:26" ht="12.75">
      <c r="A238" s="84"/>
      <c r="B238" s="86" t="s">
        <v>262</v>
      </c>
      <c r="C238" s="86">
        <v>610</v>
      </c>
      <c r="D238" s="86" t="s">
        <v>37</v>
      </c>
      <c r="E238" s="110">
        <v>25583.26</v>
      </c>
      <c r="F238" s="90">
        <v>55500</v>
      </c>
      <c r="G238" s="90">
        <v>-1100</v>
      </c>
      <c r="H238" s="90">
        <f>SUM(F238:G238)</f>
        <v>54400</v>
      </c>
      <c r="K238" s="38"/>
      <c r="L238" s="21"/>
      <c r="M238" s="21"/>
      <c r="O238" s="5"/>
      <c r="P238" s="21"/>
      <c r="Q238" s="21"/>
      <c r="R238" s="21"/>
      <c r="S238" s="21"/>
      <c r="V238" s="3"/>
      <c r="W238" s="3"/>
      <c r="X238" s="3"/>
      <c r="Y238" s="3"/>
      <c r="Z238" s="3"/>
    </row>
    <row r="239" spans="1:26" ht="12.75">
      <c r="A239" s="84"/>
      <c r="B239" s="86" t="s">
        <v>262</v>
      </c>
      <c r="C239" s="86">
        <v>620</v>
      </c>
      <c r="D239" s="86" t="s">
        <v>33</v>
      </c>
      <c r="E239" s="110">
        <v>9782.57</v>
      </c>
      <c r="F239" s="90">
        <v>21620</v>
      </c>
      <c r="G239" s="90">
        <v>-600</v>
      </c>
      <c r="H239" s="90">
        <f>SUM(F239:G239)</f>
        <v>21020</v>
      </c>
      <c r="K239" s="38"/>
      <c r="L239" s="21"/>
      <c r="M239" s="21"/>
      <c r="O239" s="5"/>
      <c r="P239" s="21"/>
      <c r="Q239" s="21"/>
      <c r="R239" s="21"/>
      <c r="S239" s="21"/>
      <c r="V239" s="3"/>
      <c r="W239" s="3"/>
      <c r="X239" s="3"/>
      <c r="Y239" s="3"/>
      <c r="Z239" s="3"/>
    </row>
    <row r="240" spans="1:26" ht="12.75">
      <c r="A240" s="86"/>
      <c r="B240" s="86" t="s">
        <v>262</v>
      </c>
      <c r="C240" s="86">
        <v>630</v>
      </c>
      <c r="D240" s="86" t="s">
        <v>75</v>
      </c>
      <c r="E240" s="108">
        <v>59800.54</v>
      </c>
      <c r="F240" s="88">
        <v>107903</v>
      </c>
      <c r="G240" s="88">
        <v>-3630</v>
      </c>
      <c r="H240" s="88">
        <f>SUM(F240:G240)</f>
        <v>104273</v>
      </c>
      <c r="L240" s="21"/>
      <c r="M240" s="21"/>
      <c r="O240" s="5"/>
      <c r="P240" s="21"/>
      <c r="Q240" s="21"/>
      <c r="R240" s="21"/>
      <c r="S240" s="21"/>
      <c r="V240" s="3"/>
      <c r="W240" s="3"/>
      <c r="X240" s="3"/>
      <c r="Y240" s="3"/>
      <c r="Z240" s="3"/>
    </row>
    <row r="241" spans="1:26" ht="12.75">
      <c r="A241" s="86"/>
      <c r="B241" s="86"/>
      <c r="C241" s="86"/>
      <c r="D241" s="86" t="s">
        <v>30</v>
      </c>
      <c r="E241" s="110">
        <f>SUM(E238:E240)</f>
        <v>95166.37</v>
      </c>
      <c r="F241" s="90">
        <f>SUM(F238:F240)</f>
        <v>185023</v>
      </c>
      <c r="G241" s="90">
        <f>SUM(G238:G240)</f>
        <v>-5330</v>
      </c>
      <c r="H241" s="90">
        <f>SUM(H238:H240)</f>
        <v>179693</v>
      </c>
      <c r="K241" s="38"/>
      <c r="L241" s="21"/>
      <c r="M241" s="21"/>
      <c r="O241" s="5"/>
      <c r="P241" s="21"/>
      <c r="Q241" s="21"/>
      <c r="R241" s="21"/>
      <c r="S241" s="21"/>
      <c r="V241" s="3"/>
      <c r="W241" s="3"/>
      <c r="X241" s="3"/>
      <c r="Y241" s="3"/>
      <c r="Z241" s="3"/>
    </row>
    <row r="242" spans="1:26" ht="12.75">
      <c r="A242" s="84" t="s">
        <v>186</v>
      </c>
      <c r="B242" s="86"/>
      <c r="C242" s="86"/>
      <c r="D242" s="87" t="s">
        <v>187</v>
      </c>
      <c r="E242" s="110"/>
      <c r="F242" s="90"/>
      <c r="G242" s="90"/>
      <c r="H242" s="90"/>
      <c r="K242" s="38"/>
      <c r="L242" s="21"/>
      <c r="M242" s="21"/>
      <c r="O242" s="5"/>
      <c r="P242" s="21"/>
      <c r="Q242" s="21"/>
      <c r="R242" s="21"/>
      <c r="S242" s="21"/>
      <c r="V242" s="3"/>
      <c r="W242" s="3"/>
      <c r="X242" s="3"/>
      <c r="Y242" s="3"/>
      <c r="Z242" s="3"/>
    </row>
    <row r="243" spans="1:26" ht="12.75">
      <c r="A243" s="86"/>
      <c r="B243" s="86" t="s">
        <v>262</v>
      </c>
      <c r="C243" s="86">
        <v>630</v>
      </c>
      <c r="D243" s="86" t="s">
        <v>329</v>
      </c>
      <c r="E243" s="110">
        <v>68</v>
      </c>
      <c r="F243" s="90">
        <v>1120</v>
      </c>
      <c r="G243" s="90">
        <v>-400</v>
      </c>
      <c r="H243" s="90">
        <v>720</v>
      </c>
      <c r="K243" s="38"/>
      <c r="L243" s="21"/>
      <c r="M243" s="21"/>
      <c r="O243" s="5"/>
      <c r="P243" s="21"/>
      <c r="Q243" s="21"/>
      <c r="R243" s="21"/>
      <c r="S243" s="21"/>
      <c r="V243" s="3"/>
      <c r="W243" s="3"/>
      <c r="X243" s="3"/>
      <c r="Y243" s="3"/>
      <c r="Z243" s="3"/>
    </row>
    <row r="244" spans="1:26" ht="12.75">
      <c r="A244" s="86"/>
      <c r="B244" s="86" t="s">
        <v>262</v>
      </c>
      <c r="C244" s="86">
        <v>640</v>
      </c>
      <c r="D244" s="86" t="s">
        <v>293</v>
      </c>
      <c r="E244" s="110">
        <v>0</v>
      </c>
      <c r="F244" s="90">
        <v>100</v>
      </c>
      <c r="G244" s="90">
        <v>-100</v>
      </c>
      <c r="H244" s="90">
        <v>0</v>
      </c>
      <c r="K244" s="38"/>
      <c r="L244" s="21"/>
      <c r="M244" s="21"/>
      <c r="O244" s="5"/>
      <c r="P244" s="21"/>
      <c r="Q244" s="21"/>
      <c r="R244" s="21"/>
      <c r="S244" s="21"/>
      <c r="V244" s="3"/>
      <c r="W244" s="3"/>
      <c r="X244" s="3"/>
      <c r="Y244" s="3"/>
      <c r="Z244" s="3"/>
    </row>
    <row r="245" spans="1:26" ht="12.75">
      <c r="A245" s="86"/>
      <c r="B245" s="86"/>
      <c r="C245" s="86"/>
      <c r="D245" s="86" t="s">
        <v>30</v>
      </c>
      <c r="E245" s="110">
        <f>SUM(E243:E244)</f>
        <v>68</v>
      </c>
      <c r="F245" s="90">
        <f>SUM(F243:F244)</f>
        <v>1220</v>
      </c>
      <c r="G245" s="90">
        <f>SUM(G243:G244)</f>
        <v>-500</v>
      </c>
      <c r="H245" s="90">
        <f>SUM(H243:H244)</f>
        <v>720</v>
      </c>
      <c r="K245" s="38"/>
      <c r="L245" s="21"/>
      <c r="M245" s="21"/>
      <c r="O245" s="5"/>
      <c r="P245" s="21"/>
      <c r="Q245" s="21"/>
      <c r="R245" s="21"/>
      <c r="S245" s="21"/>
      <c r="V245" s="3"/>
      <c r="W245" s="3"/>
      <c r="X245" s="3"/>
      <c r="Y245" s="3"/>
      <c r="Z245" s="3"/>
    </row>
    <row r="246" spans="1:26" ht="12.75">
      <c r="A246" s="84" t="s">
        <v>188</v>
      </c>
      <c r="B246" s="86"/>
      <c r="C246" s="86"/>
      <c r="D246" s="87" t="s">
        <v>189</v>
      </c>
      <c r="E246" s="110"/>
      <c r="F246" s="90"/>
      <c r="G246" s="90"/>
      <c r="H246" s="90"/>
      <c r="K246" s="38"/>
      <c r="L246" s="21"/>
      <c r="M246" s="21"/>
      <c r="O246" s="5"/>
      <c r="P246" s="21"/>
      <c r="Q246" s="21"/>
      <c r="R246" s="21"/>
      <c r="S246" s="21"/>
      <c r="V246" s="3"/>
      <c r="W246" s="3"/>
      <c r="X246" s="3"/>
      <c r="Y246" s="3"/>
      <c r="Z246" s="3"/>
    </row>
    <row r="247" spans="1:26" ht="12.75">
      <c r="A247" s="86"/>
      <c r="B247" s="86" t="s">
        <v>46</v>
      </c>
      <c r="C247" s="86">
        <v>640</v>
      </c>
      <c r="D247" s="86" t="s">
        <v>190</v>
      </c>
      <c r="E247" s="110">
        <v>0</v>
      </c>
      <c r="F247" s="90">
        <v>8712</v>
      </c>
      <c r="G247" s="90">
        <v>-1902</v>
      </c>
      <c r="H247" s="90">
        <f>SUM(F247:G247)</f>
        <v>6810</v>
      </c>
      <c r="K247" s="38"/>
      <c r="L247" s="21"/>
      <c r="M247" s="21"/>
      <c r="O247" s="5"/>
      <c r="P247" s="21"/>
      <c r="Q247" s="21"/>
      <c r="R247" s="21"/>
      <c r="S247" s="21"/>
      <c r="V247" s="3"/>
      <c r="W247" s="3"/>
      <c r="X247" s="3"/>
      <c r="Y247" s="3"/>
      <c r="Z247" s="3"/>
    </row>
    <row r="248" spans="1:26" ht="12.75">
      <c r="A248" s="86"/>
      <c r="B248" s="86" t="s">
        <v>191</v>
      </c>
      <c r="C248" s="86">
        <v>640</v>
      </c>
      <c r="D248" s="98" t="s">
        <v>192</v>
      </c>
      <c r="E248" s="110">
        <v>0</v>
      </c>
      <c r="F248" s="90">
        <v>5000</v>
      </c>
      <c r="G248" s="90">
        <v>-2050</v>
      </c>
      <c r="H248" s="90">
        <f>SUM(F248:G248)</f>
        <v>2950</v>
      </c>
      <c r="K248" s="38"/>
      <c r="L248" s="21"/>
      <c r="M248" s="21"/>
      <c r="O248" s="5"/>
      <c r="P248" s="21"/>
      <c r="Q248" s="21"/>
      <c r="R248" s="21"/>
      <c r="S248" s="21"/>
      <c r="V248" s="3"/>
      <c r="W248" s="3"/>
      <c r="X248" s="3"/>
      <c r="Y248" s="3"/>
      <c r="Z248" s="3"/>
    </row>
    <row r="249" spans="1:26" ht="12.75">
      <c r="A249" s="86"/>
      <c r="B249" s="86"/>
      <c r="C249" s="86"/>
      <c r="D249" s="86" t="s">
        <v>30</v>
      </c>
      <c r="E249" s="110">
        <f>SUM(E247:E248)</f>
        <v>0</v>
      </c>
      <c r="F249" s="90">
        <f>SUM(F247:F248)</f>
        <v>13712</v>
      </c>
      <c r="G249" s="90">
        <f>SUM(G247:G248)</f>
        <v>-3952</v>
      </c>
      <c r="H249" s="90">
        <f>SUM(H247:H248)</f>
        <v>9760</v>
      </c>
      <c r="K249" s="38"/>
      <c r="L249" s="21"/>
      <c r="M249" s="21"/>
      <c r="O249" s="5"/>
      <c r="P249" s="21"/>
      <c r="Q249" s="21"/>
      <c r="R249" s="21"/>
      <c r="S249" s="21"/>
      <c r="V249" s="3"/>
      <c r="W249" s="3"/>
      <c r="X249" s="3"/>
      <c r="Y249" s="3"/>
      <c r="Z249" s="3"/>
    </row>
    <row r="250" spans="1:26" ht="12.75">
      <c r="A250" s="81" t="s">
        <v>193</v>
      </c>
      <c r="B250" s="81"/>
      <c r="C250" s="81"/>
      <c r="D250" s="81" t="s">
        <v>194</v>
      </c>
      <c r="E250" s="114">
        <f>E256+E261+E264+E270+E276+E283+E290+E297+E302+E294+E305</f>
        <v>326287.99</v>
      </c>
      <c r="F250" s="95">
        <f>F256+F261+F264+F270+F276+F283+F290+F297+F302+F294+F305+F273</f>
        <v>766428</v>
      </c>
      <c r="G250" s="96">
        <f>G256+G261+G283+G290+G294</f>
        <v>816056</v>
      </c>
      <c r="H250" s="95">
        <f>H256+H261+H264+H270+H276+H283+H290+H297+H302+H294+H305+H273</f>
        <v>1582484</v>
      </c>
      <c r="J250" s="130"/>
      <c r="K250" s="47"/>
      <c r="L250" s="21"/>
      <c r="M250" s="21"/>
      <c r="O250" s="5"/>
      <c r="P250" s="21"/>
      <c r="Q250" s="21"/>
      <c r="R250" s="21"/>
      <c r="S250" s="21"/>
      <c r="V250" s="3"/>
      <c r="W250" s="3"/>
      <c r="X250" s="3"/>
      <c r="Y250" s="3"/>
      <c r="Z250" s="3"/>
    </row>
    <row r="251" spans="1:26" ht="12.75">
      <c r="A251" s="84" t="s">
        <v>195</v>
      </c>
      <c r="B251" s="98"/>
      <c r="C251" s="98"/>
      <c r="D251" s="103" t="s">
        <v>196</v>
      </c>
      <c r="E251" s="111"/>
      <c r="F251" s="105"/>
      <c r="G251" s="88"/>
      <c r="H251" s="105"/>
      <c r="K251" s="47"/>
      <c r="L251" s="21"/>
      <c r="M251" s="21"/>
      <c r="O251" s="10"/>
      <c r="P251" s="21"/>
      <c r="Q251" s="21"/>
      <c r="R251" s="21"/>
      <c r="S251" s="21"/>
      <c r="V251" s="3"/>
      <c r="W251" s="3"/>
      <c r="X251" s="3"/>
      <c r="Y251" s="3"/>
      <c r="Z251" s="3"/>
    </row>
    <row r="252" spans="1:26" ht="12.75">
      <c r="A252" s="86"/>
      <c r="B252" s="86" t="s">
        <v>34</v>
      </c>
      <c r="C252" s="86">
        <v>610</v>
      </c>
      <c r="D252" s="86" t="s">
        <v>37</v>
      </c>
      <c r="E252" s="110">
        <v>71218.89</v>
      </c>
      <c r="F252" s="90">
        <v>165500</v>
      </c>
      <c r="G252" s="90">
        <v>2000</v>
      </c>
      <c r="H252" s="90">
        <v>167500</v>
      </c>
      <c r="K252" s="38"/>
      <c r="L252" s="21"/>
      <c r="M252" s="21"/>
      <c r="O252" s="5"/>
      <c r="P252" s="21"/>
      <c r="Q252" s="21"/>
      <c r="R252" s="21"/>
      <c r="S252" s="21"/>
      <c r="V252" s="3"/>
      <c r="W252" s="3"/>
      <c r="X252" s="3"/>
      <c r="Y252" s="3"/>
      <c r="Z252" s="3"/>
    </row>
    <row r="253" spans="1:26" ht="12.75">
      <c r="A253" s="86"/>
      <c r="B253" s="86" t="s">
        <v>34</v>
      </c>
      <c r="C253" s="86">
        <v>620</v>
      </c>
      <c r="D253" s="86" t="s">
        <v>33</v>
      </c>
      <c r="E253" s="110">
        <v>26411.87</v>
      </c>
      <c r="F253" s="90">
        <v>68340</v>
      </c>
      <c r="G253" s="90"/>
      <c r="H253" s="90">
        <v>68340</v>
      </c>
      <c r="K253" s="38"/>
      <c r="L253" s="21"/>
      <c r="M253" s="21"/>
      <c r="O253" s="5"/>
      <c r="P253" s="21"/>
      <c r="Q253" s="21"/>
      <c r="R253" s="21"/>
      <c r="S253" s="21"/>
      <c r="V253" s="3"/>
      <c r="W253" s="3"/>
      <c r="X253" s="3"/>
      <c r="Y253" s="3"/>
      <c r="Z253" s="3"/>
    </row>
    <row r="254" spans="1:26" ht="12.75">
      <c r="A254" s="86"/>
      <c r="B254" s="86" t="s">
        <v>34</v>
      </c>
      <c r="C254" s="86">
        <v>630</v>
      </c>
      <c r="D254" s="91" t="s">
        <v>75</v>
      </c>
      <c r="E254" s="108">
        <v>50732.83</v>
      </c>
      <c r="F254" s="88">
        <v>129165</v>
      </c>
      <c r="G254" s="88">
        <v>3639</v>
      </c>
      <c r="H254" s="88">
        <f>SUM(F254:G254)</f>
        <v>132804</v>
      </c>
      <c r="L254" s="20"/>
      <c r="M254" s="20"/>
      <c r="O254" s="5"/>
      <c r="P254" s="20"/>
      <c r="Q254" s="20"/>
      <c r="R254" s="20"/>
      <c r="S254" s="20"/>
      <c r="V254" s="3"/>
      <c r="W254" s="3"/>
      <c r="X254" s="3"/>
      <c r="Y254" s="3"/>
      <c r="Z254" s="3"/>
    </row>
    <row r="255" spans="1:26" ht="12.75">
      <c r="A255" s="86"/>
      <c r="B255" s="86" t="s">
        <v>34</v>
      </c>
      <c r="C255" s="86">
        <v>640</v>
      </c>
      <c r="D255" s="86" t="s">
        <v>361</v>
      </c>
      <c r="E255" s="110">
        <v>10702.68</v>
      </c>
      <c r="F255" s="90">
        <v>17330</v>
      </c>
      <c r="G255" s="90"/>
      <c r="H255" s="90">
        <v>17330</v>
      </c>
      <c r="K255" s="38"/>
      <c r="L255" s="21"/>
      <c r="M255" s="21"/>
      <c r="O255" s="6"/>
      <c r="P255" s="21"/>
      <c r="Q255" s="21"/>
      <c r="R255" s="21"/>
      <c r="S255" s="21"/>
      <c r="V255" s="3"/>
      <c r="W255" s="3"/>
      <c r="X255" s="3"/>
      <c r="Y255" s="3"/>
      <c r="Z255" s="3"/>
    </row>
    <row r="256" spans="1:26" ht="12.75">
      <c r="A256" s="86"/>
      <c r="B256" s="86"/>
      <c r="C256" s="86"/>
      <c r="D256" s="86" t="s">
        <v>30</v>
      </c>
      <c r="E256" s="110">
        <f>SUM(E252:E255)</f>
        <v>159066.27</v>
      </c>
      <c r="F256" s="90">
        <f>SUM(F252:F255)</f>
        <v>380335</v>
      </c>
      <c r="G256" s="90">
        <f>SUM(G252:G255)</f>
        <v>5639</v>
      </c>
      <c r="H256" s="90">
        <f>SUM(H252:H255)</f>
        <v>385974</v>
      </c>
      <c r="K256" s="38"/>
      <c r="L256" s="38"/>
      <c r="M256" s="38"/>
      <c r="O256" s="5"/>
      <c r="P256" s="38"/>
      <c r="Q256" s="38"/>
      <c r="R256" s="38"/>
      <c r="S256" s="38"/>
      <c r="V256" s="3"/>
      <c r="W256" s="3"/>
      <c r="X256" s="3"/>
      <c r="Y256" s="3"/>
      <c r="Z256" s="3"/>
    </row>
    <row r="257" spans="1:26" ht="12.75">
      <c r="A257" s="84" t="s">
        <v>197</v>
      </c>
      <c r="B257" s="86"/>
      <c r="C257" s="86"/>
      <c r="D257" s="103" t="s">
        <v>198</v>
      </c>
      <c r="E257" s="110"/>
      <c r="F257" s="90"/>
      <c r="G257" s="88"/>
      <c r="H257" s="90"/>
      <c r="K257" s="38"/>
      <c r="O257" s="5"/>
      <c r="P257" s="14"/>
      <c r="Q257" s="14"/>
      <c r="R257" s="14"/>
      <c r="S257" s="14"/>
      <c r="V257" s="3"/>
      <c r="W257" s="3"/>
      <c r="X257" s="3"/>
      <c r="Y257" s="3"/>
      <c r="Z257" s="3"/>
    </row>
    <row r="258" spans="1:26" ht="12.75">
      <c r="A258" s="86"/>
      <c r="B258" s="86" t="s">
        <v>34</v>
      </c>
      <c r="C258" s="86">
        <v>610</v>
      </c>
      <c r="D258" s="86" t="s">
        <v>37</v>
      </c>
      <c r="E258" s="110">
        <v>4879.18</v>
      </c>
      <c r="F258" s="90">
        <v>10900</v>
      </c>
      <c r="G258" s="90">
        <v>-600</v>
      </c>
      <c r="H258" s="90">
        <f>SUM(F258:G258)</f>
        <v>10300</v>
      </c>
      <c r="K258" s="38"/>
      <c r="O258" s="5"/>
      <c r="P258" s="14"/>
      <c r="Q258" s="14"/>
      <c r="R258" s="14"/>
      <c r="S258" s="14"/>
      <c r="V258" s="3"/>
      <c r="W258" s="3"/>
      <c r="X258" s="3"/>
      <c r="Y258" s="3"/>
      <c r="Z258" s="3"/>
    </row>
    <row r="259" spans="1:26" ht="12.75">
      <c r="A259" s="86"/>
      <c r="B259" s="86" t="s">
        <v>34</v>
      </c>
      <c r="C259" s="86">
        <v>620</v>
      </c>
      <c r="D259" s="86" t="s">
        <v>33</v>
      </c>
      <c r="E259" s="110">
        <v>1866.57</v>
      </c>
      <c r="F259" s="90">
        <v>4200</v>
      </c>
      <c r="G259" s="90">
        <v>-200</v>
      </c>
      <c r="H259" s="90">
        <f>SUM(F259:G259)</f>
        <v>4000</v>
      </c>
      <c r="K259" s="38"/>
      <c r="L259" s="21"/>
      <c r="M259" s="21"/>
      <c r="O259" s="6"/>
      <c r="P259" s="21"/>
      <c r="Q259" s="21"/>
      <c r="R259" s="21"/>
      <c r="S259" s="21"/>
      <c r="V259" s="3"/>
      <c r="W259" s="3"/>
      <c r="X259" s="3"/>
      <c r="Y259" s="3"/>
      <c r="Z259" s="3"/>
    </row>
    <row r="260" spans="1:26" ht="12.75">
      <c r="A260" s="86"/>
      <c r="B260" s="86" t="s">
        <v>34</v>
      </c>
      <c r="C260" s="86">
        <v>630</v>
      </c>
      <c r="D260" s="86" t="s">
        <v>75</v>
      </c>
      <c r="E260" s="108">
        <v>3504.67</v>
      </c>
      <c r="F260" s="88">
        <v>8275</v>
      </c>
      <c r="G260" s="88"/>
      <c r="H260" s="88">
        <v>8275</v>
      </c>
      <c r="L260" s="21"/>
      <c r="M260" s="21"/>
      <c r="O260" s="6"/>
      <c r="P260" s="21"/>
      <c r="Q260" s="21"/>
      <c r="R260" s="21"/>
      <c r="S260" s="21"/>
      <c r="V260" s="3"/>
      <c r="W260" s="3"/>
      <c r="X260" s="3"/>
      <c r="Y260" s="3"/>
      <c r="Z260" s="3"/>
    </row>
    <row r="261" spans="1:26" ht="12.75">
      <c r="A261" s="86"/>
      <c r="B261" s="86"/>
      <c r="C261" s="86"/>
      <c r="D261" s="86" t="s">
        <v>30</v>
      </c>
      <c r="E261" s="110">
        <f>SUM(E258:E260)</f>
        <v>10250.42</v>
      </c>
      <c r="F261" s="90">
        <f>SUM(F258:F260)</f>
        <v>23375</v>
      </c>
      <c r="G261" s="90">
        <f>SUM(G258:G260)</f>
        <v>-800</v>
      </c>
      <c r="H261" s="90">
        <f>SUM(H258:H260)</f>
        <v>22575</v>
      </c>
      <c r="K261" s="38"/>
      <c r="L261" s="21"/>
      <c r="M261" s="21"/>
      <c r="O261" s="5"/>
      <c r="P261" s="21"/>
      <c r="Q261" s="21"/>
      <c r="R261" s="21"/>
      <c r="S261" s="21"/>
      <c r="V261" s="3"/>
      <c r="W261" s="3"/>
      <c r="X261" s="3"/>
      <c r="Y261" s="3"/>
      <c r="Z261" s="3"/>
    </row>
    <row r="262" spans="1:26" ht="12.75">
      <c r="A262" s="84" t="s">
        <v>199</v>
      </c>
      <c r="B262" s="86"/>
      <c r="C262" s="86"/>
      <c r="D262" s="84" t="s">
        <v>200</v>
      </c>
      <c r="E262" s="110"/>
      <c r="F262" s="90"/>
      <c r="G262" s="88"/>
      <c r="H262" s="90"/>
      <c r="K262" s="38"/>
      <c r="L262" s="21"/>
      <c r="M262" s="21"/>
      <c r="O262" s="5"/>
      <c r="P262" s="21"/>
      <c r="Q262" s="21"/>
      <c r="R262" s="21"/>
      <c r="S262" s="21"/>
      <c r="V262" s="3"/>
      <c r="W262" s="3"/>
      <c r="X262" s="3"/>
      <c r="Y262" s="3"/>
      <c r="Z262" s="3"/>
    </row>
    <row r="263" spans="1:26" ht="14.25" customHeight="1">
      <c r="A263" s="86"/>
      <c r="B263" s="86" t="s">
        <v>201</v>
      </c>
      <c r="C263" s="86">
        <v>630</v>
      </c>
      <c r="D263" s="86" t="s">
        <v>365</v>
      </c>
      <c r="E263" s="110">
        <v>24950.83</v>
      </c>
      <c r="F263" s="90">
        <v>58239</v>
      </c>
      <c r="G263" s="90"/>
      <c r="H263" s="90">
        <v>58239</v>
      </c>
      <c r="K263" s="38"/>
      <c r="L263" s="21"/>
      <c r="M263" s="21"/>
      <c r="O263" s="5"/>
      <c r="P263" s="21"/>
      <c r="Q263" s="21"/>
      <c r="R263" s="21"/>
      <c r="S263" s="21"/>
      <c r="V263" s="3"/>
      <c r="W263" s="3"/>
      <c r="X263" s="3"/>
      <c r="Y263" s="3"/>
      <c r="Z263" s="3"/>
    </row>
    <row r="264" spans="1:26" ht="14.25" customHeight="1">
      <c r="A264" s="86"/>
      <c r="B264" s="86"/>
      <c r="C264" s="86"/>
      <c r="D264" s="91" t="s">
        <v>30</v>
      </c>
      <c r="E264" s="110">
        <f>SUM(E263:E263)</f>
        <v>24950.83</v>
      </c>
      <c r="F264" s="90">
        <f>SUM(F263:F263)</f>
        <v>58239</v>
      </c>
      <c r="G264" s="90"/>
      <c r="H264" s="90">
        <f>SUM(H263:H263)</f>
        <v>58239</v>
      </c>
      <c r="K264" s="38"/>
      <c r="L264" s="21"/>
      <c r="M264" s="21"/>
      <c r="O264" s="5"/>
      <c r="P264" s="21"/>
      <c r="Q264" s="21"/>
      <c r="R264" s="21"/>
      <c r="S264" s="21"/>
      <c r="V264" s="3"/>
      <c r="W264" s="3"/>
      <c r="X264" s="3"/>
      <c r="Y264" s="3"/>
      <c r="Z264" s="3"/>
    </row>
    <row r="265" spans="1:26" ht="14.25" customHeight="1">
      <c r="A265" s="84" t="s">
        <v>202</v>
      </c>
      <c r="B265" s="86"/>
      <c r="C265" s="86"/>
      <c r="D265" s="87" t="s">
        <v>203</v>
      </c>
      <c r="E265" s="110"/>
      <c r="F265" s="90"/>
      <c r="G265" s="88"/>
      <c r="H265" s="90"/>
      <c r="K265" s="38"/>
      <c r="L265" s="38"/>
      <c r="M265" s="38"/>
      <c r="O265" s="6"/>
      <c r="P265" s="38"/>
      <c r="Q265" s="38"/>
      <c r="R265" s="38"/>
      <c r="S265" s="38"/>
      <c r="V265" s="3"/>
      <c r="W265" s="3"/>
      <c r="X265" s="3"/>
      <c r="Y265" s="3"/>
      <c r="Z265" s="3"/>
    </row>
    <row r="266" spans="1:26" ht="14.25" customHeight="1">
      <c r="A266" s="84" t="s">
        <v>204</v>
      </c>
      <c r="B266" s="91"/>
      <c r="C266" s="86"/>
      <c r="D266" s="87" t="s">
        <v>205</v>
      </c>
      <c r="E266" s="108"/>
      <c r="F266" s="88"/>
      <c r="G266" s="88"/>
      <c r="H266" s="88"/>
      <c r="L266" s="21"/>
      <c r="M266" s="21"/>
      <c r="O266" s="5"/>
      <c r="P266" s="21"/>
      <c r="Q266" s="21"/>
      <c r="R266" s="21"/>
      <c r="S266" s="21"/>
      <c r="V266" s="3"/>
      <c r="W266" s="3"/>
      <c r="X266" s="3"/>
      <c r="Y266" s="3"/>
      <c r="Z266" s="3"/>
    </row>
    <row r="267" spans="1:26" ht="14.25" customHeight="1">
      <c r="A267" s="84"/>
      <c r="B267" s="91" t="s">
        <v>264</v>
      </c>
      <c r="C267" s="86">
        <v>630</v>
      </c>
      <c r="D267" s="91" t="s">
        <v>273</v>
      </c>
      <c r="E267" s="110">
        <v>1856.24</v>
      </c>
      <c r="F267" s="90">
        <v>3720</v>
      </c>
      <c r="G267" s="90"/>
      <c r="H267" s="90">
        <v>3720</v>
      </c>
      <c r="K267" s="38"/>
      <c r="L267" s="21"/>
      <c r="M267" s="21"/>
      <c r="O267" s="30"/>
      <c r="P267" s="21"/>
      <c r="Q267" s="21"/>
      <c r="R267" s="21"/>
      <c r="S267" s="21"/>
      <c r="V267" s="3"/>
      <c r="W267" s="3"/>
      <c r="X267" s="3"/>
      <c r="Y267" s="3"/>
      <c r="Z267" s="3"/>
    </row>
    <row r="268" spans="1:26" ht="12.75">
      <c r="A268" s="86"/>
      <c r="B268" s="91" t="s">
        <v>264</v>
      </c>
      <c r="C268" s="86">
        <v>710</v>
      </c>
      <c r="D268" s="86" t="s">
        <v>362</v>
      </c>
      <c r="E268" s="110">
        <v>1457.22</v>
      </c>
      <c r="F268" s="90">
        <v>5000</v>
      </c>
      <c r="G268" s="90"/>
      <c r="H268" s="90">
        <v>5000</v>
      </c>
      <c r="K268" s="38"/>
      <c r="L268" s="21"/>
      <c r="M268" s="21"/>
      <c r="O268" s="5"/>
      <c r="P268" s="21"/>
      <c r="Q268" s="21"/>
      <c r="R268" s="21"/>
      <c r="S268" s="21"/>
      <c r="V268" s="3"/>
      <c r="W268" s="3"/>
      <c r="X268" s="3"/>
      <c r="Y268" s="3"/>
      <c r="Z268" s="3"/>
    </row>
    <row r="269" spans="1:26" ht="12.75">
      <c r="A269" s="86"/>
      <c r="B269" s="91" t="s">
        <v>264</v>
      </c>
      <c r="C269" s="86">
        <v>710</v>
      </c>
      <c r="D269" s="86" t="s">
        <v>363</v>
      </c>
      <c r="E269" s="110">
        <v>4334.34</v>
      </c>
      <c r="F269" s="90">
        <v>4335</v>
      </c>
      <c r="G269" s="90"/>
      <c r="H269" s="90">
        <v>4335</v>
      </c>
      <c r="K269" s="38"/>
      <c r="O269" s="5"/>
      <c r="P269" s="14"/>
      <c r="Q269" s="14"/>
      <c r="R269" s="14"/>
      <c r="S269" s="14"/>
      <c r="V269" s="3"/>
      <c r="W269" s="3"/>
      <c r="X269" s="3"/>
      <c r="Y269" s="3"/>
      <c r="Z269" s="3"/>
    </row>
    <row r="270" spans="1:26" ht="12.75">
      <c r="A270" s="86"/>
      <c r="B270" s="86"/>
      <c r="C270" s="86"/>
      <c r="D270" s="86" t="s">
        <v>30</v>
      </c>
      <c r="E270" s="110">
        <f>SUM(E267:E269)</f>
        <v>7647.8</v>
      </c>
      <c r="F270" s="90">
        <f>SUM(F267:F269)</f>
        <v>13055</v>
      </c>
      <c r="G270" s="90"/>
      <c r="H270" s="90">
        <f>SUM(H267:H269)</f>
        <v>13055</v>
      </c>
      <c r="K270" s="38"/>
      <c r="L270" s="21"/>
      <c r="M270" s="21"/>
      <c r="O270" s="5"/>
      <c r="P270" s="21"/>
      <c r="Q270" s="21"/>
      <c r="R270" s="21"/>
      <c r="S270" s="21"/>
      <c r="V270" s="3"/>
      <c r="W270" s="3"/>
      <c r="X270" s="3"/>
      <c r="Y270" s="3"/>
      <c r="Z270" s="3"/>
    </row>
    <row r="271" spans="1:26" ht="12.75">
      <c r="A271" s="84" t="s">
        <v>303</v>
      </c>
      <c r="B271" s="86"/>
      <c r="C271" s="86"/>
      <c r="D271" s="84" t="s">
        <v>304</v>
      </c>
      <c r="E271" s="110"/>
      <c r="F271" s="90"/>
      <c r="G271" s="90"/>
      <c r="H271" s="90"/>
      <c r="K271" s="38"/>
      <c r="L271" s="21"/>
      <c r="M271" s="21"/>
      <c r="O271" s="5"/>
      <c r="P271" s="21"/>
      <c r="Q271" s="21"/>
      <c r="R271" s="21"/>
      <c r="S271" s="21"/>
      <c r="V271" s="3"/>
      <c r="W271" s="3"/>
      <c r="X271" s="3"/>
      <c r="Y271" s="3"/>
      <c r="Z271" s="3"/>
    </row>
    <row r="272" spans="1:26" ht="12.75">
      <c r="A272" s="86"/>
      <c r="B272" s="91" t="s">
        <v>264</v>
      </c>
      <c r="C272" s="86">
        <v>630</v>
      </c>
      <c r="D272" s="91" t="s">
        <v>242</v>
      </c>
      <c r="E272" s="110"/>
      <c r="F272" s="90">
        <v>1500</v>
      </c>
      <c r="G272" s="90"/>
      <c r="H272" s="90">
        <v>1500</v>
      </c>
      <c r="K272" s="38"/>
      <c r="L272" s="21"/>
      <c r="M272" s="21"/>
      <c r="O272" s="5"/>
      <c r="P272" s="21"/>
      <c r="Q272" s="21"/>
      <c r="R272" s="21"/>
      <c r="S272" s="21"/>
      <c r="V272" s="3"/>
      <c r="W272" s="3"/>
      <c r="X272" s="3"/>
      <c r="Y272" s="3"/>
      <c r="Z272" s="3"/>
    </row>
    <row r="273" spans="1:26" ht="12.75">
      <c r="A273" s="86"/>
      <c r="B273" s="86"/>
      <c r="C273" s="86"/>
      <c r="D273" s="86" t="s">
        <v>30</v>
      </c>
      <c r="E273" s="110"/>
      <c r="F273" s="90">
        <f>SUM(F272)</f>
        <v>1500</v>
      </c>
      <c r="G273" s="90"/>
      <c r="H273" s="90">
        <f>SUM(H272)</f>
        <v>1500</v>
      </c>
      <c r="K273" s="38"/>
      <c r="L273" s="21"/>
      <c r="M273" s="21"/>
      <c r="O273" s="5"/>
      <c r="P273" s="21"/>
      <c r="Q273" s="21"/>
      <c r="R273" s="21"/>
      <c r="S273" s="21"/>
      <c r="V273" s="3"/>
      <c r="W273" s="3"/>
      <c r="X273" s="3"/>
      <c r="Y273" s="3"/>
      <c r="Z273" s="3"/>
    </row>
    <row r="274" spans="1:26" ht="12.75">
      <c r="A274" s="84" t="s">
        <v>206</v>
      </c>
      <c r="B274" s="86"/>
      <c r="C274" s="86"/>
      <c r="D274" s="84" t="s">
        <v>207</v>
      </c>
      <c r="E274" s="108"/>
      <c r="F274" s="88"/>
      <c r="G274" s="88"/>
      <c r="H274" s="88"/>
      <c r="L274" s="21"/>
      <c r="M274" s="21"/>
      <c r="O274" s="5"/>
      <c r="P274" s="21"/>
      <c r="Q274" s="21"/>
      <c r="R274" s="21"/>
      <c r="S274" s="21"/>
      <c r="V274" s="3"/>
      <c r="W274" s="3"/>
      <c r="X274" s="3"/>
      <c r="Y274" s="3"/>
      <c r="Z274" s="3"/>
    </row>
    <row r="275" spans="1:26" ht="12.75">
      <c r="A275" s="86"/>
      <c r="B275" s="86" t="s">
        <v>46</v>
      </c>
      <c r="C275" s="86">
        <v>630</v>
      </c>
      <c r="D275" s="86" t="s">
        <v>330</v>
      </c>
      <c r="E275" s="110">
        <v>230.75</v>
      </c>
      <c r="F275" s="90">
        <v>3000</v>
      </c>
      <c r="G275" s="90"/>
      <c r="H275" s="90">
        <v>3000</v>
      </c>
      <c r="K275" s="38"/>
      <c r="L275" s="21"/>
      <c r="M275" s="21"/>
      <c r="O275" s="5"/>
      <c r="P275" s="21"/>
      <c r="Q275" s="21"/>
      <c r="R275" s="21"/>
      <c r="S275" s="21"/>
      <c r="U275" s="20"/>
      <c r="V275" s="3"/>
      <c r="W275" s="3"/>
      <c r="X275" s="3"/>
      <c r="Y275" s="3"/>
      <c r="Z275" s="3"/>
    </row>
    <row r="276" spans="1:26" ht="12.75">
      <c r="A276" s="86"/>
      <c r="B276" s="86"/>
      <c r="C276" s="86"/>
      <c r="D276" s="86" t="s">
        <v>30</v>
      </c>
      <c r="E276" s="110">
        <f>SUM(E275:E275)</f>
        <v>230.75</v>
      </c>
      <c r="F276" s="90">
        <f>SUM(F275:F275)</f>
        <v>3000</v>
      </c>
      <c r="G276" s="90"/>
      <c r="H276" s="90">
        <f>SUM(H275:H275)</f>
        <v>3000</v>
      </c>
      <c r="K276" s="38"/>
      <c r="L276" s="21"/>
      <c r="M276" s="21"/>
      <c r="O276" s="5"/>
      <c r="P276" s="21"/>
      <c r="Q276" s="21"/>
      <c r="R276" s="21"/>
      <c r="S276" s="21"/>
      <c r="U276" s="20"/>
      <c r="V276" s="3"/>
      <c r="W276" s="3"/>
      <c r="X276" s="3"/>
      <c r="Y276" s="3"/>
      <c r="Z276" s="3"/>
    </row>
    <row r="277" spans="1:26" ht="12.75">
      <c r="A277" s="84" t="s">
        <v>208</v>
      </c>
      <c r="B277" s="86"/>
      <c r="C277" s="86"/>
      <c r="D277" s="84" t="s">
        <v>209</v>
      </c>
      <c r="E277" s="110"/>
      <c r="F277" s="90"/>
      <c r="G277" s="88"/>
      <c r="H277" s="90"/>
      <c r="K277" s="38"/>
      <c r="L277" s="21"/>
      <c r="M277" s="21"/>
      <c r="O277" s="10"/>
      <c r="P277" s="21"/>
      <c r="Q277" s="21"/>
      <c r="R277" s="21"/>
      <c r="S277" s="21"/>
      <c r="U277" s="21"/>
      <c r="V277" s="3"/>
      <c r="W277" s="3"/>
      <c r="X277" s="3"/>
      <c r="Y277" s="3"/>
      <c r="Z277" s="3"/>
    </row>
    <row r="278" spans="1:26" ht="12.75">
      <c r="A278" s="86"/>
      <c r="B278" s="86" t="s">
        <v>210</v>
      </c>
      <c r="C278" s="86">
        <v>650</v>
      </c>
      <c r="D278" s="86" t="s">
        <v>258</v>
      </c>
      <c r="E278" s="110">
        <v>7927.26</v>
      </c>
      <c r="F278" s="90">
        <v>18995</v>
      </c>
      <c r="G278" s="90">
        <v>-5140</v>
      </c>
      <c r="H278" s="90">
        <f>SUM(F278:G278)</f>
        <v>13855</v>
      </c>
      <c r="K278" s="38"/>
      <c r="L278" s="21"/>
      <c r="M278" s="21"/>
      <c r="O278" s="10"/>
      <c r="P278" s="21"/>
      <c r="Q278" s="21"/>
      <c r="R278" s="21"/>
      <c r="S278" s="21"/>
      <c r="V278" s="3"/>
      <c r="W278" s="3"/>
      <c r="X278" s="3"/>
      <c r="Y278" s="3"/>
      <c r="Z278" s="3"/>
    </row>
    <row r="279" spans="1:26" ht="12.75">
      <c r="A279" s="86"/>
      <c r="B279" s="86" t="s">
        <v>210</v>
      </c>
      <c r="C279" s="86">
        <v>650</v>
      </c>
      <c r="D279" s="86" t="s">
        <v>336</v>
      </c>
      <c r="E279" s="110">
        <v>4331.28</v>
      </c>
      <c r="F279" s="90">
        <v>9591</v>
      </c>
      <c r="G279" s="90"/>
      <c r="H279" s="90">
        <v>9591</v>
      </c>
      <c r="K279" s="38"/>
      <c r="L279" s="20"/>
      <c r="M279" s="20"/>
      <c r="O279" s="10"/>
      <c r="P279" s="20"/>
      <c r="Q279" s="20"/>
      <c r="R279" s="20"/>
      <c r="S279" s="20"/>
      <c r="V279" s="3"/>
      <c r="W279" s="3"/>
      <c r="X279" s="3"/>
      <c r="Y279" s="3"/>
      <c r="Z279" s="3"/>
    </row>
    <row r="280" spans="1:26" ht="12.75">
      <c r="A280" s="86"/>
      <c r="B280" s="86" t="s">
        <v>210</v>
      </c>
      <c r="C280" s="86">
        <v>820</v>
      </c>
      <c r="D280" s="86" t="s">
        <v>259</v>
      </c>
      <c r="E280" s="110">
        <v>59297.15</v>
      </c>
      <c r="F280" s="90">
        <v>129973</v>
      </c>
      <c r="G280" s="90">
        <v>-70673</v>
      </c>
      <c r="H280" s="90">
        <f>SUM(F280:G280)</f>
        <v>59300</v>
      </c>
      <c r="K280" s="38"/>
      <c r="L280" s="20"/>
      <c r="M280" s="20"/>
      <c r="O280" s="10"/>
      <c r="P280" s="20"/>
      <c r="Q280" s="20"/>
      <c r="R280" s="20"/>
      <c r="S280" s="20"/>
      <c r="V280" s="3"/>
      <c r="W280" s="3"/>
      <c r="X280" s="3"/>
      <c r="Y280" s="3"/>
      <c r="Z280" s="3"/>
    </row>
    <row r="281" spans="1:26" ht="12.75">
      <c r="A281" s="86"/>
      <c r="B281" s="86" t="s">
        <v>210</v>
      </c>
      <c r="C281" s="86">
        <v>820</v>
      </c>
      <c r="D281" s="86" t="s">
        <v>335</v>
      </c>
      <c r="E281" s="110">
        <v>29341.05</v>
      </c>
      <c r="F281" s="90">
        <v>58758</v>
      </c>
      <c r="G281" s="90"/>
      <c r="H281" s="90">
        <v>58758</v>
      </c>
      <c r="K281" s="38"/>
      <c r="L281" s="20"/>
      <c r="M281" s="20"/>
      <c r="P281" s="20"/>
      <c r="Q281" s="20"/>
      <c r="R281" s="20"/>
      <c r="S281" s="20"/>
      <c r="V281" s="3"/>
      <c r="W281" s="3"/>
      <c r="X281" s="3"/>
      <c r="Y281" s="3"/>
      <c r="Z281" s="3"/>
    </row>
    <row r="282" spans="1:26" ht="12.75">
      <c r="A282" s="86"/>
      <c r="B282" s="86" t="s">
        <v>210</v>
      </c>
      <c r="C282" s="86">
        <v>820</v>
      </c>
      <c r="D282" s="86" t="s">
        <v>389</v>
      </c>
      <c r="E282" s="110"/>
      <c r="F282" s="90"/>
      <c r="G282" s="90">
        <v>884310</v>
      </c>
      <c r="H282" s="90">
        <v>884310</v>
      </c>
      <c r="K282" s="38"/>
      <c r="L282" s="20"/>
      <c r="M282" s="20"/>
      <c r="P282" s="20"/>
      <c r="Q282" s="20"/>
      <c r="R282" s="20"/>
      <c r="S282" s="20"/>
      <c r="V282" s="3"/>
      <c r="W282" s="3"/>
      <c r="X282" s="3"/>
      <c r="Y282" s="3"/>
      <c r="Z282" s="3"/>
    </row>
    <row r="283" spans="1:26" ht="12.75">
      <c r="A283" s="86"/>
      <c r="B283" s="86"/>
      <c r="C283" s="86"/>
      <c r="D283" s="86" t="s">
        <v>30</v>
      </c>
      <c r="E283" s="110">
        <f>SUM(E278:E281)</f>
        <v>100896.74</v>
      </c>
      <c r="F283" s="90">
        <f>SUM(F278:F281)</f>
        <v>217317</v>
      </c>
      <c r="G283" s="90">
        <f>SUM(G278:G282)</f>
        <v>808497</v>
      </c>
      <c r="H283" s="90">
        <f>SUM(H278:H282)</f>
        <v>1025814</v>
      </c>
      <c r="K283" s="38"/>
      <c r="L283" s="20"/>
      <c r="M283" s="20"/>
      <c r="P283" s="20"/>
      <c r="Q283" s="20"/>
      <c r="R283" s="20"/>
      <c r="S283" s="20"/>
      <c r="V283" s="3"/>
      <c r="W283" s="3"/>
      <c r="X283" s="3"/>
      <c r="Y283" s="3"/>
      <c r="Z283" s="3"/>
    </row>
    <row r="284" spans="1:26" ht="12.75">
      <c r="A284" s="84" t="s">
        <v>211</v>
      </c>
      <c r="B284" s="84"/>
      <c r="C284" s="84"/>
      <c r="D284" s="84" t="s">
        <v>302</v>
      </c>
      <c r="E284" s="110"/>
      <c r="F284" s="90"/>
      <c r="G284" s="88"/>
      <c r="H284" s="90"/>
      <c r="K284" s="38"/>
      <c r="L284" s="20"/>
      <c r="M284" s="20"/>
      <c r="P284" s="20"/>
      <c r="Q284" s="20"/>
      <c r="R284" s="20"/>
      <c r="S284" s="20"/>
      <c r="V284" s="3"/>
      <c r="W284" s="3"/>
      <c r="X284" s="3"/>
      <c r="Y284" s="3"/>
      <c r="Z284" s="3"/>
    </row>
    <row r="285" spans="1:26" ht="12.75">
      <c r="A285" s="84"/>
      <c r="B285" s="91" t="s">
        <v>34</v>
      </c>
      <c r="C285" s="86">
        <v>717</v>
      </c>
      <c r="D285" s="86" t="s">
        <v>390</v>
      </c>
      <c r="E285" s="110">
        <v>0</v>
      </c>
      <c r="F285" s="90"/>
      <c r="G285" s="88">
        <v>5002</v>
      </c>
      <c r="H285" s="90">
        <v>5002</v>
      </c>
      <c r="K285" s="38"/>
      <c r="L285" s="20"/>
      <c r="M285" s="20"/>
      <c r="P285" s="20"/>
      <c r="Q285" s="20"/>
      <c r="R285" s="20"/>
      <c r="S285" s="20"/>
      <c r="V285" s="3"/>
      <c r="W285" s="3"/>
      <c r="X285" s="3"/>
      <c r="Y285" s="3"/>
      <c r="Z285" s="3"/>
    </row>
    <row r="286" spans="1:26" ht="12.75">
      <c r="A286" s="84"/>
      <c r="B286" s="91" t="s">
        <v>34</v>
      </c>
      <c r="C286" s="86">
        <v>710</v>
      </c>
      <c r="D286" s="86" t="s">
        <v>383</v>
      </c>
      <c r="E286" s="110">
        <v>0</v>
      </c>
      <c r="F286" s="90">
        <v>6500</v>
      </c>
      <c r="G286" s="88"/>
      <c r="H286" s="90">
        <v>6500</v>
      </c>
      <c r="K286" s="38"/>
      <c r="L286" s="20"/>
      <c r="M286" s="20"/>
      <c r="P286" s="20"/>
      <c r="Q286" s="20"/>
      <c r="R286" s="20"/>
      <c r="S286" s="20"/>
      <c r="V286" s="3"/>
      <c r="W286" s="3"/>
      <c r="X286" s="3"/>
      <c r="Y286" s="3"/>
      <c r="Z286" s="3"/>
    </row>
    <row r="287" spans="1:26" ht="12.75">
      <c r="A287" s="86"/>
      <c r="B287" s="91" t="s">
        <v>34</v>
      </c>
      <c r="C287" s="91">
        <v>710</v>
      </c>
      <c r="D287" s="86" t="s">
        <v>354</v>
      </c>
      <c r="E287" s="110">
        <v>0</v>
      </c>
      <c r="F287" s="90">
        <v>5000</v>
      </c>
      <c r="G287" s="90">
        <v>-5000</v>
      </c>
      <c r="H287" s="90">
        <v>0</v>
      </c>
      <c r="K287" s="38"/>
      <c r="L287" s="20"/>
      <c r="M287" s="20"/>
      <c r="P287" s="20"/>
      <c r="Q287" s="20"/>
      <c r="R287" s="20"/>
      <c r="S287" s="20"/>
      <c r="V287" s="3"/>
      <c r="W287" s="3"/>
      <c r="X287" s="3"/>
      <c r="Y287" s="3"/>
      <c r="Z287" s="3"/>
    </row>
    <row r="288" spans="1:26" ht="12.75">
      <c r="A288" s="86"/>
      <c r="B288" s="91" t="s">
        <v>34</v>
      </c>
      <c r="C288" s="91">
        <v>710</v>
      </c>
      <c r="D288" s="86" t="s">
        <v>298</v>
      </c>
      <c r="E288" s="110">
        <v>0</v>
      </c>
      <c r="F288" s="90">
        <v>5000</v>
      </c>
      <c r="G288" s="90"/>
      <c r="H288" s="90">
        <v>5000</v>
      </c>
      <c r="K288" s="38"/>
      <c r="L288" s="20"/>
      <c r="M288" s="20"/>
      <c r="P288" s="20"/>
      <c r="Q288" s="20"/>
      <c r="R288" s="20"/>
      <c r="S288" s="20"/>
      <c r="V288" s="3"/>
      <c r="W288" s="3"/>
      <c r="X288" s="3"/>
      <c r="Y288" s="3"/>
      <c r="Z288" s="3"/>
    </row>
    <row r="289" spans="1:26" ht="12.75">
      <c r="A289" s="86"/>
      <c r="B289" s="91" t="s">
        <v>34</v>
      </c>
      <c r="C289" s="91">
        <v>710</v>
      </c>
      <c r="D289" s="91" t="s">
        <v>331</v>
      </c>
      <c r="E289" s="110">
        <v>1379.22</v>
      </c>
      <c r="F289" s="90">
        <v>1380</v>
      </c>
      <c r="G289" s="90"/>
      <c r="H289" s="90">
        <v>1380</v>
      </c>
      <c r="K289" s="38"/>
      <c r="L289" s="20"/>
      <c r="M289" s="20"/>
      <c r="P289" s="20"/>
      <c r="Q289" s="20"/>
      <c r="R289" s="20"/>
      <c r="S289" s="20"/>
      <c r="V289" s="3"/>
      <c r="W289" s="3"/>
      <c r="X289" s="3"/>
      <c r="Y289" s="3"/>
      <c r="Z289" s="3"/>
    </row>
    <row r="290" spans="1:26" ht="12.75">
      <c r="A290" s="86"/>
      <c r="B290" s="86"/>
      <c r="C290" s="86"/>
      <c r="D290" s="86" t="s">
        <v>30</v>
      </c>
      <c r="E290" s="110">
        <f>SUM(E286:E289)</f>
        <v>1379.22</v>
      </c>
      <c r="F290" s="90">
        <f>SUM(F286:F289)</f>
        <v>17880</v>
      </c>
      <c r="G290" s="90">
        <f>SUM(G285:G289)</f>
        <v>2</v>
      </c>
      <c r="H290" s="90">
        <f>SUM(H285:H289)</f>
        <v>17882</v>
      </c>
      <c r="K290" s="38"/>
      <c r="L290" s="20"/>
      <c r="M290" s="20"/>
      <c r="P290" s="20"/>
      <c r="Q290" s="20"/>
      <c r="R290" s="20"/>
      <c r="S290" s="20"/>
      <c r="V290" s="3"/>
      <c r="W290" s="3"/>
      <c r="X290" s="3"/>
      <c r="Y290" s="3"/>
      <c r="Z290" s="3"/>
    </row>
    <row r="291" spans="1:26" ht="12.75">
      <c r="A291" s="84" t="s">
        <v>280</v>
      </c>
      <c r="B291" s="86"/>
      <c r="C291" s="86"/>
      <c r="D291" s="87" t="s">
        <v>281</v>
      </c>
      <c r="E291" s="110"/>
      <c r="F291" s="90"/>
      <c r="G291" s="90"/>
      <c r="H291" s="90"/>
      <c r="K291" s="38"/>
      <c r="L291" s="20"/>
      <c r="M291" s="20"/>
      <c r="P291" s="20"/>
      <c r="Q291" s="20"/>
      <c r="R291" s="20"/>
      <c r="S291" s="20"/>
      <c r="V291" s="3"/>
      <c r="W291" s="3"/>
      <c r="X291" s="3"/>
      <c r="Y291" s="3"/>
      <c r="Z291" s="3"/>
    </row>
    <row r="292" spans="1:26" ht="12.75">
      <c r="A292" s="86"/>
      <c r="B292" s="91" t="s">
        <v>34</v>
      </c>
      <c r="C292" s="86">
        <v>630</v>
      </c>
      <c r="D292" s="86" t="s">
        <v>282</v>
      </c>
      <c r="E292" s="110">
        <v>2430</v>
      </c>
      <c r="F292" s="90">
        <v>6100</v>
      </c>
      <c r="G292" s="90">
        <v>-1840</v>
      </c>
      <c r="H292" s="90">
        <f>SUM(F292:G292)</f>
        <v>4260</v>
      </c>
      <c r="K292" s="38"/>
      <c r="L292" s="20"/>
      <c r="M292" s="20"/>
      <c r="P292" s="20"/>
      <c r="Q292" s="20"/>
      <c r="R292" s="20"/>
      <c r="S292" s="20"/>
      <c r="V292" s="3"/>
      <c r="W292" s="3"/>
      <c r="X292" s="3"/>
      <c r="Y292" s="3"/>
      <c r="Z292" s="3"/>
    </row>
    <row r="293" spans="1:26" ht="12.75">
      <c r="A293" s="86"/>
      <c r="B293" s="91" t="s">
        <v>34</v>
      </c>
      <c r="C293" s="86">
        <v>710</v>
      </c>
      <c r="D293" s="86" t="s">
        <v>391</v>
      </c>
      <c r="E293" s="110"/>
      <c r="F293" s="90">
        <v>0</v>
      </c>
      <c r="G293" s="90">
        <v>4558</v>
      </c>
      <c r="H293" s="90">
        <v>4558</v>
      </c>
      <c r="K293" s="38"/>
      <c r="L293" s="20"/>
      <c r="M293" s="20"/>
      <c r="P293" s="20"/>
      <c r="Q293" s="20"/>
      <c r="R293" s="20"/>
      <c r="S293" s="20"/>
      <c r="V293" s="3"/>
      <c r="W293" s="3"/>
      <c r="X293" s="3"/>
      <c r="Y293" s="3"/>
      <c r="Z293" s="3"/>
    </row>
    <row r="294" spans="1:26" ht="12.75">
      <c r="A294" s="86"/>
      <c r="B294" s="86"/>
      <c r="C294" s="86"/>
      <c r="D294" s="86" t="s">
        <v>279</v>
      </c>
      <c r="E294" s="110">
        <f>SUM(E292:E292)</f>
        <v>2430</v>
      </c>
      <c r="F294" s="90">
        <f>SUM(F292:F292)</f>
        <v>6100</v>
      </c>
      <c r="G294" s="90">
        <f>SUM(G292:G293)</f>
        <v>2718</v>
      </c>
      <c r="H294" s="90">
        <f>SUM(H292:H293)</f>
        <v>8818</v>
      </c>
      <c r="K294" s="38"/>
      <c r="L294" s="20"/>
      <c r="M294" s="20"/>
      <c r="P294" s="20"/>
      <c r="Q294" s="20"/>
      <c r="R294" s="20"/>
      <c r="S294" s="20"/>
      <c r="V294" s="3"/>
      <c r="W294" s="3"/>
      <c r="X294" s="3"/>
      <c r="Y294" s="3"/>
      <c r="Z294" s="3"/>
    </row>
    <row r="295" spans="1:26" ht="12.75">
      <c r="A295" s="84" t="s">
        <v>212</v>
      </c>
      <c r="B295" s="84"/>
      <c r="C295" s="84"/>
      <c r="D295" s="84" t="s">
        <v>213</v>
      </c>
      <c r="E295" s="108"/>
      <c r="F295" s="88"/>
      <c r="G295" s="88"/>
      <c r="H295" s="88"/>
      <c r="L295" s="20"/>
      <c r="M295" s="20"/>
      <c r="P295" s="20"/>
      <c r="Q295" s="20"/>
      <c r="R295" s="20"/>
      <c r="S295" s="20"/>
      <c r="V295" s="3"/>
      <c r="W295" s="3"/>
      <c r="X295" s="3"/>
      <c r="Y295" s="3"/>
      <c r="Z295" s="3"/>
    </row>
    <row r="296" spans="1:26" ht="12.75">
      <c r="A296" s="84"/>
      <c r="B296" s="98" t="s">
        <v>214</v>
      </c>
      <c r="C296" s="86">
        <v>630</v>
      </c>
      <c r="D296" s="86" t="s">
        <v>364</v>
      </c>
      <c r="E296" s="110">
        <v>6408.53</v>
      </c>
      <c r="F296" s="90">
        <v>17800</v>
      </c>
      <c r="G296" s="90"/>
      <c r="H296" s="90">
        <v>17800</v>
      </c>
      <c r="K296" s="38"/>
      <c r="L296" s="33"/>
      <c r="M296" s="33"/>
      <c r="O296" s="5"/>
      <c r="P296" s="33"/>
      <c r="Q296" s="33"/>
      <c r="R296" s="33"/>
      <c r="S296" s="33"/>
      <c r="V296" s="3"/>
      <c r="W296" s="3"/>
      <c r="X296" s="3"/>
      <c r="Y296" s="3"/>
      <c r="Z296" s="3"/>
    </row>
    <row r="297" spans="1:26" ht="12.75">
      <c r="A297" s="86"/>
      <c r="B297" s="86"/>
      <c r="C297" s="86"/>
      <c r="D297" s="86" t="s">
        <v>30</v>
      </c>
      <c r="E297" s="110">
        <f>SUM(E296:E296)</f>
        <v>6408.53</v>
      </c>
      <c r="F297" s="90">
        <f>SUM(F296:F296)</f>
        <v>17800</v>
      </c>
      <c r="G297" s="90"/>
      <c r="H297" s="90">
        <f>SUM(H296:H296)</f>
        <v>17800</v>
      </c>
      <c r="K297" s="38"/>
      <c r="L297" s="21"/>
      <c r="M297" s="21"/>
      <c r="O297" s="4"/>
      <c r="P297" s="21"/>
      <c r="Q297" s="21"/>
      <c r="R297" s="21"/>
      <c r="S297" s="21"/>
      <c r="V297" s="3"/>
      <c r="W297" s="3"/>
      <c r="X297" s="3"/>
      <c r="Y297" s="3"/>
      <c r="Z297" s="3"/>
    </row>
    <row r="298" spans="1:26" ht="12.75">
      <c r="A298" s="84" t="s">
        <v>257</v>
      </c>
      <c r="B298" s="86"/>
      <c r="C298" s="86"/>
      <c r="D298" s="84" t="s">
        <v>278</v>
      </c>
      <c r="E298" s="110"/>
      <c r="F298" s="90"/>
      <c r="G298" s="88"/>
      <c r="H298" s="90"/>
      <c r="K298" s="38"/>
      <c r="L298" s="22"/>
      <c r="M298" s="22"/>
      <c r="N298" s="22"/>
      <c r="O298" s="4"/>
      <c r="P298" s="22"/>
      <c r="Q298" s="22"/>
      <c r="R298" s="22"/>
      <c r="S298" s="22"/>
      <c r="V298" s="3"/>
      <c r="W298" s="3"/>
      <c r="X298" s="3"/>
      <c r="Y298" s="3"/>
      <c r="Z298" s="3"/>
    </row>
    <row r="299" spans="1:26" ht="12.75">
      <c r="A299" s="84"/>
      <c r="B299" s="91" t="s">
        <v>34</v>
      </c>
      <c r="C299" s="86">
        <v>610</v>
      </c>
      <c r="D299" s="86" t="s">
        <v>37</v>
      </c>
      <c r="E299" s="108">
        <v>2496.06</v>
      </c>
      <c r="F299" s="88">
        <v>10690</v>
      </c>
      <c r="G299" s="88"/>
      <c r="H299" s="88">
        <v>10690</v>
      </c>
      <c r="L299" s="20"/>
      <c r="M299" s="20"/>
      <c r="N299" s="20"/>
      <c r="O299" s="5"/>
      <c r="P299" s="20"/>
      <c r="Q299" s="20"/>
      <c r="R299" s="20"/>
      <c r="S299" s="20"/>
      <c r="V299" s="3"/>
      <c r="W299" s="3"/>
      <c r="X299" s="3"/>
      <c r="Y299" s="3"/>
      <c r="Z299" s="3"/>
    </row>
    <row r="300" spans="1:26" ht="12.75">
      <c r="A300" s="84"/>
      <c r="B300" s="91" t="s">
        <v>34</v>
      </c>
      <c r="C300" s="86">
        <v>620</v>
      </c>
      <c r="D300" s="86" t="s">
        <v>33</v>
      </c>
      <c r="E300" s="108">
        <v>872.25</v>
      </c>
      <c r="F300" s="88">
        <v>3730</v>
      </c>
      <c r="G300" s="88"/>
      <c r="H300" s="88">
        <v>3730</v>
      </c>
      <c r="L300" s="22"/>
      <c r="M300" s="22"/>
      <c r="N300" s="22"/>
      <c r="O300" s="5"/>
      <c r="P300" s="22"/>
      <c r="Q300" s="22"/>
      <c r="R300" s="22"/>
      <c r="S300" s="22"/>
      <c r="V300" s="3"/>
      <c r="W300" s="3"/>
      <c r="X300" s="3"/>
      <c r="Y300" s="3"/>
      <c r="Z300" s="3"/>
    </row>
    <row r="301" spans="1:26" ht="12.75">
      <c r="A301" s="84"/>
      <c r="B301" s="91" t="s">
        <v>34</v>
      </c>
      <c r="C301" s="86">
        <v>630</v>
      </c>
      <c r="D301" s="86" t="s">
        <v>75</v>
      </c>
      <c r="E301" s="108">
        <v>179.1</v>
      </c>
      <c r="F301" s="88">
        <v>1407</v>
      </c>
      <c r="G301" s="88"/>
      <c r="H301" s="88">
        <v>1407</v>
      </c>
      <c r="L301" s="22"/>
      <c r="M301" s="22"/>
      <c r="N301" s="22"/>
      <c r="O301" s="5"/>
      <c r="P301" s="22"/>
      <c r="Q301" s="22"/>
      <c r="R301" s="22"/>
      <c r="S301" s="22"/>
      <c r="V301" s="3"/>
      <c r="W301" s="3"/>
      <c r="X301" s="3"/>
      <c r="Y301" s="3"/>
      <c r="Z301" s="3"/>
    </row>
    <row r="302" spans="1:26" ht="12.75">
      <c r="A302" s="84"/>
      <c r="B302" s="91"/>
      <c r="C302" s="86"/>
      <c r="D302" s="86" t="s">
        <v>30</v>
      </c>
      <c r="E302" s="108">
        <f>SUM(E299:E301)</f>
        <v>3547.41</v>
      </c>
      <c r="F302" s="88">
        <f>SUM(F299:F301)</f>
        <v>15827</v>
      </c>
      <c r="G302" s="88"/>
      <c r="H302" s="88">
        <f>SUM(H299:H301)</f>
        <v>15827</v>
      </c>
      <c r="L302" s="21"/>
      <c r="M302" s="21"/>
      <c r="O302" s="5"/>
      <c r="P302" s="21"/>
      <c r="Q302" s="21"/>
      <c r="R302" s="21"/>
      <c r="S302" s="21"/>
      <c r="V302" s="3"/>
      <c r="W302" s="3"/>
      <c r="X302" s="3"/>
      <c r="Y302" s="3"/>
      <c r="Z302" s="3"/>
    </row>
    <row r="303" spans="1:26" ht="12.75">
      <c r="A303" s="84" t="s">
        <v>342</v>
      </c>
      <c r="B303" s="98"/>
      <c r="C303" s="98"/>
      <c r="D303" s="103" t="s">
        <v>343</v>
      </c>
      <c r="E303" s="111"/>
      <c r="F303" s="105"/>
      <c r="G303" s="88"/>
      <c r="H303" s="105"/>
      <c r="K303" s="38"/>
      <c r="L303" s="21"/>
      <c r="M303" s="21"/>
      <c r="O303" s="5"/>
      <c r="P303" s="21"/>
      <c r="Q303" s="21"/>
      <c r="R303" s="21"/>
      <c r="S303" s="21"/>
      <c r="V303" s="3"/>
      <c r="W303" s="3"/>
      <c r="X303" s="3"/>
      <c r="Y303" s="3"/>
      <c r="Z303" s="3"/>
    </row>
    <row r="304" spans="1:26" ht="12.75">
      <c r="A304" s="86"/>
      <c r="B304" s="86" t="s">
        <v>34</v>
      </c>
      <c r="C304" s="86">
        <v>630</v>
      </c>
      <c r="D304" s="86" t="s">
        <v>75</v>
      </c>
      <c r="E304" s="110">
        <v>9480.02</v>
      </c>
      <c r="F304" s="90">
        <v>12000</v>
      </c>
      <c r="G304" s="90"/>
      <c r="H304" s="90">
        <v>12000</v>
      </c>
      <c r="K304" s="38"/>
      <c r="L304" s="21"/>
      <c r="M304" s="21"/>
      <c r="O304" s="5"/>
      <c r="P304" s="21"/>
      <c r="Q304" s="21"/>
      <c r="R304" s="21"/>
      <c r="S304" s="21"/>
      <c r="V304" s="3"/>
      <c r="W304" s="3"/>
      <c r="X304" s="3"/>
      <c r="Y304" s="3"/>
      <c r="Z304" s="3"/>
    </row>
    <row r="305" spans="1:26" ht="12.75">
      <c r="A305" s="86"/>
      <c r="B305" s="86"/>
      <c r="C305" s="86"/>
      <c r="D305" s="86" t="s">
        <v>30</v>
      </c>
      <c r="E305" s="110">
        <f>SUM(E304:E304)</f>
        <v>9480.02</v>
      </c>
      <c r="F305" s="90">
        <f>SUM(F304:F304)</f>
        <v>12000</v>
      </c>
      <c r="G305" s="90"/>
      <c r="H305" s="90">
        <f>SUM(H304:H304)</f>
        <v>12000</v>
      </c>
      <c r="K305" s="38"/>
      <c r="L305" s="21"/>
      <c r="M305" s="21"/>
      <c r="O305" s="5"/>
      <c r="P305" s="21"/>
      <c r="Q305" s="21"/>
      <c r="R305" s="21"/>
      <c r="S305" s="21"/>
      <c r="V305" s="3"/>
      <c r="W305" s="3"/>
      <c r="X305" s="3"/>
      <c r="Y305" s="3"/>
      <c r="Z305" s="3"/>
    </row>
    <row r="306" spans="1:26" ht="12.75">
      <c r="A306" s="81" t="s">
        <v>215</v>
      </c>
      <c r="B306" s="81"/>
      <c r="C306" s="81"/>
      <c r="D306" s="81" t="s">
        <v>216</v>
      </c>
      <c r="E306" s="114">
        <f>E309+E312+E317+E326+E333+E336+E342+E345</f>
        <v>396886.42</v>
      </c>
      <c r="F306" s="95">
        <f>F309+F312+F317+F326+F333+F336+F342+F345</f>
        <v>929379</v>
      </c>
      <c r="G306" s="96">
        <f>G326+G342</f>
        <v>700</v>
      </c>
      <c r="H306" s="95">
        <f>H309+H312+H317+H326+H333+H336+H342+H345</f>
        <v>930079</v>
      </c>
      <c r="J306" s="130"/>
      <c r="K306" s="47"/>
      <c r="L306" s="21"/>
      <c r="M306" s="21"/>
      <c r="O306" s="5"/>
      <c r="P306" s="21"/>
      <c r="Q306" s="21"/>
      <c r="R306" s="21"/>
      <c r="S306" s="21"/>
      <c r="V306" s="3"/>
      <c r="W306" s="3"/>
      <c r="X306" s="3"/>
      <c r="Y306" s="3"/>
      <c r="Z306" s="3"/>
    </row>
    <row r="307" spans="1:26" ht="12.75">
      <c r="A307" s="84" t="s">
        <v>217</v>
      </c>
      <c r="B307" s="86"/>
      <c r="C307" s="86"/>
      <c r="D307" s="84" t="s">
        <v>218</v>
      </c>
      <c r="E307" s="110"/>
      <c r="F307" s="90"/>
      <c r="G307" s="90"/>
      <c r="H307" s="90"/>
      <c r="K307" s="38"/>
      <c r="L307" s="21"/>
      <c r="M307" s="21"/>
      <c r="O307" s="29"/>
      <c r="P307" s="21"/>
      <c r="Q307" s="21"/>
      <c r="R307" s="21"/>
      <c r="S307" s="21"/>
      <c r="V307" s="3"/>
      <c r="W307" s="3"/>
      <c r="X307" s="3"/>
      <c r="Y307" s="3"/>
      <c r="Z307" s="3"/>
    </row>
    <row r="308" spans="1:26" ht="12.75">
      <c r="A308" s="86"/>
      <c r="B308" s="86" t="s">
        <v>265</v>
      </c>
      <c r="C308" s="86">
        <v>630</v>
      </c>
      <c r="D308" s="86" t="s">
        <v>276</v>
      </c>
      <c r="E308" s="110">
        <v>17346.4</v>
      </c>
      <c r="F308" s="90">
        <v>45000</v>
      </c>
      <c r="G308" s="90"/>
      <c r="H308" s="90">
        <v>45000</v>
      </c>
      <c r="K308" s="38"/>
      <c r="L308" s="21"/>
      <c r="M308" s="21"/>
      <c r="O308" s="5"/>
      <c r="P308" s="21"/>
      <c r="Q308" s="21"/>
      <c r="R308" s="21"/>
      <c r="S308" s="21"/>
      <c r="V308" s="3"/>
      <c r="W308" s="3"/>
      <c r="X308" s="3"/>
      <c r="Y308" s="3"/>
      <c r="Z308" s="3"/>
    </row>
    <row r="309" spans="1:26" ht="12.75">
      <c r="A309" s="86"/>
      <c r="B309" s="86"/>
      <c r="C309" s="86"/>
      <c r="D309" s="86" t="s">
        <v>30</v>
      </c>
      <c r="E309" s="109">
        <f>SUM(E308:E308)</f>
        <v>17346.4</v>
      </c>
      <c r="F309" s="97">
        <f>SUM(F308:F308)</f>
        <v>45000</v>
      </c>
      <c r="G309" s="97"/>
      <c r="H309" s="97">
        <f>SUM(H308:H308)</f>
        <v>45000</v>
      </c>
      <c r="K309" s="36"/>
      <c r="L309" s="38"/>
      <c r="M309" s="38"/>
      <c r="O309" s="5"/>
      <c r="P309" s="38"/>
      <c r="Q309" s="38"/>
      <c r="R309" s="38"/>
      <c r="S309" s="38"/>
      <c r="V309" s="3"/>
      <c r="W309" s="3"/>
      <c r="X309" s="3"/>
      <c r="Y309" s="3"/>
      <c r="Z309" s="3"/>
    </row>
    <row r="310" spans="1:26" ht="12.75">
      <c r="A310" s="84" t="s">
        <v>219</v>
      </c>
      <c r="B310" s="86"/>
      <c r="C310" s="86"/>
      <c r="D310" s="87" t="s">
        <v>220</v>
      </c>
      <c r="E310" s="108"/>
      <c r="F310" s="88"/>
      <c r="G310" s="88"/>
      <c r="H310" s="88"/>
      <c r="L310" s="21"/>
      <c r="M310" s="21"/>
      <c r="O310" s="5"/>
      <c r="P310" s="21"/>
      <c r="Q310" s="21"/>
      <c r="R310" s="21"/>
      <c r="S310" s="21"/>
      <c r="V310" s="3"/>
      <c r="W310" s="3"/>
      <c r="X310" s="3"/>
      <c r="Y310" s="3"/>
      <c r="Z310" s="3"/>
    </row>
    <row r="311" spans="1:26" ht="12.75">
      <c r="A311" s="86"/>
      <c r="B311" s="98" t="s">
        <v>262</v>
      </c>
      <c r="C311" s="86">
        <v>630</v>
      </c>
      <c r="D311" s="86" t="s">
        <v>221</v>
      </c>
      <c r="E311" s="109">
        <v>8283.25</v>
      </c>
      <c r="F311" s="97">
        <v>27500</v>
      </c>
      <c r="G311" s="97"/>
      <c r="H311" s="97">
        <v>27500</v>
      </c>
      <c r="K311" s="36"/>
      <c r="L311" s="21"/>
      <c r="M311" s="21"/>
      <c r="O311" s="5"/>
      <c r="P311" s="21"/>
      <c r="Q311" s="21"/>
      <c r="R311" s="21"/>
      <c r="S311" s="21"/>
      <c r="V311" s="3"/>
      <c r="W311" s="3"/>
      <c r="X311" s="3"/>
      <c r="Y311" s="3"/>
      <c r="Z311" s="3"/>
    </row>
    <row r="312" spans="1:26" ht="12.75">
      <c r="A312" s="86"/>
      <c r="B312" s="86"/>
      <c r="C312" s="86"/>
      <c r="D312" s="86" t="s">
        <v>30</v>
      </c>
      <c r="E312" s="109">
        <f>SUM(E311)</f>
        <v>8283.25</v>
      </c>
      <c r="F312" s="97">
        <f>SUM(F311)</f>
        <v>27500</v>
      </c>
      <c r="G312" s="97"/>
      <c r="H312" s="97">
        <f>SUM(H311)</f>
        <v>27500</v>
      </c>
      <c r="K312" s="36"/>
      <c r="L312" s="21"/>
      <c r="M312" s="21"/>
      <c r="O312" s="5"/>
      <c r="P312" s="21"/>
      <c r="Q312" s="21"/>
      <c r="R312" s="21"/>
      <c r="S312" s="21"/>
      <c r="V312" s="3"/>
      <c r="W312" s="3"/>
      <c r="X312" s="3"/>
      <c r="Y312" s="3"/>
      <c r="Z312" s="3"/>
    </row>
    <row r="313" spans="1:26" ht="12.75">
      <c r="A313" s="84" t="s">
        <v>222</v>
      </c>
      <c r="B313" s="86"/>
      <c r="C313" s="86"/>
      <c r="D313" s="87" t="s">
        <v>223</v>
      </c>
      <c r="E313" s="109"/>
      <c r="F313" s="97"/>
      <c r="G313" s="97"/>
      <c r="H313" s="97"/>
      <c r="K313" s="36"/>
      <c r="L313" s="21"/>
      <c r="M313" s="21"/>
      <c r="O313" s="5"/>
      <c r="P313" s="21"/>
      <c r="Q313" s="21"/>
      <c r="R313" s="21"/>
      <c r="S313" s="21"/>
      <c r="V313" s="3"/>
      <c r="W313" s="3"/>
      <c r="X313" s="3"/>
      <c r="Y313" s="3"/>
      <c r="Z313" s="3"/>
    </row>
    <row r="314" spans="1:26" ht="12.75">
      <c r="A314" s="86"/>
      <c r="B314" s="86" t="s">
        <v>262</v>
      </c>
      <c r="C314" s="86">
        <v>610</v>
      </c>
      <c r="D314" s="86" t="s">
        <v>37</v>
      </c>
      <c r="E314" s="110">
        <v>1474.66</v>
      </c>
      <c r="F314" s="90">
        <v>3100</v>
      </c>
      <c r="G314" s="90"/>
      <c r="H314" s="90">
        <v>3100</v>
      </c>
      <c r="K314" s="38"/>
      <c r="L314" s="21"/>
      <c r="M314" s="21"/>
      <c r="O314" s="5"/>
      <c r="P314" s="21"/>
      <c r="Q314" s="21"/>
      <c r="R314" s="21"/>
      <c r="S314" s="21"/>
      <c r="V314" s="3"/>
      <c r="W314" s="3"/>
      <c r="X314" s="3"/>
      <c r="Y314" s="3"/>
      <c r="Z314" s="3"/>
    </row>
    <row r="315" spans="1:26" ht="12.75">
      <c r="A315" s="86"/>
      <c r="B315" s="86" t="s">
        <v>262</v>
      </c>
      <c r="C315" s="86">
        <v>620</v>
      </c>
      <c r="D315" s="86" t="s">
        <v>33</v>
      </c>
      <c r="E315" s="110">
        <v>542.58</v>
      </c>
      <c r="F315" s="90">
        <v>1650</v>
      </c>
      <c r="G315" s="90"/>
      <c r="H315" s="90">
        <v>1650</v>
      </c>
      <c r="K315" s="38"/>
      <c r="L315" s="21"/>
      <c r="M315" s="21"/>
      <c r="O315" s="10"/>
      <c r="P315" s="21"/>
      <c r="Q315" s="21"/>
      <c r="R315" s="21"/>
      <c r="S315" s="21"/>
      <c r="V315" s="3"/>
      <c r="W315" s="3"/>
      <c r="X315" s="3"/>
      <c r="Y315" s="3"/>
      <c r="Z315" s="3"/>
    </row>
    <row r="316" spans="1:26" ht="12.75">
      <c r="A316" s="86"/>
      <c r="B316" s="86" t="s">
        <v>262</v>
      </c>
      <c r="C316" s="86">
        <v>630</v>
      </c>
      <c r="D316" s="86" t="s">
        <v>75</v>
      </c>
      <c r="E316" s="110">
        <v>4688.95</v>
      </c>
      <c r="F316" s="90">
        <v>13230</v>
      </c>
      <c r="G316" s="90"/>
      <c r="H316" s="90">
        <v>13230</v>
      </c>
      <c r="K316" s="38"/>
      <c r="L316" s="21"/>
      <c r="M316" s="21"/>
      <c r="O316" s="10"/>
      <c r="P316" s="21"/>
      <c r="Q316" s="21"/>
      <c r="R316" s="21"/>
      <c r="S316" s="21"/>
      <c r="V316" s="3"/>
      <c r="W316" s="3"/>
      <c r="X316" s="3"/>
      <c r="Y316" s="3"/>
      <c r="Z316" s="3"/>
    </row>
    <row r="317" spans="1:26" ht="12.75">
      <c r="A317" s="86"/>
      <c r="B317" s="86"/>
      <c r="C317" s="86"/>
      <c r="D317" s="86" t="s">
        <v>30</v>
      </c>
      <c r="E317" s="110">
        <f>SUM(E314:E316)</f>
        <v>6706.1900000000005</v>
      </c>
      <c r="F317" s="90">
        <f>SUM(F314:F316)</f>
        <v>17980</v>
      </c>
      <c r="G317" s="90"/>
      <c r="H317" s="90">
        <f>SUM(H314:H316)</f>
        <v>17980</v>
      </c>
      <c r="K317" s="38"/>
      <c r="L317" s="21"/>
      <c r="M317" s="21"/>
      <c r="O317" s="10"/>
      <c r="P317" s="21"/>
      <c r="Q317" s="21"/>
      <c r="R317" s="21"/>
      <c r="S317" s="21"/>
      <c r="V317" s="3"/>
      <c r="W317" s="3"/>
      <c r="X317" s="3"/>
      <c r="Y317" s="3"/>
      <c r="Z317" s="3"/>
    </row>
    <row r="318" spans="1:26" ht="12.75">
      <c r="A318" s="84" t="s">
        <v>224</v>
      </c>
      <c r="B318" s="86"/>
      <c r="C318" s="86"/>
      <c r="D318" s="84" t="s">
        <v>225</v>
      </c>
      <c r="E318" s="110"/>
      <c r="F318" s="90"/>
      <c r="G318" s="90"/>
      <c r="H318" s="90"/>
      <c r="K318" s="38"/>
      <c r="L318" s="38"/>
      <c r="M318" s="38"/>
      <c r="O318" s="10"/>
      <c r="P318" s="38"/>
      <c r="Q318" s="38"/>
      <c r="R318" s="38"/>
      <c r="S318" s="38"/>
      <c r="V318" s="3"/>
      <c r="W318" s="3"/>
      <c r="X318" s="3"/>
      <c r="Y318" s="3"/>
      <c r="Z318" s="3"/>
    </row>
    <row r="319" spans="1:26" ht="12.75">
      <c r="A319" s="84"/>
      <c r="B319" s="86" t="s">
        <v>266</v>
      </c>
      <c r="C319" s="91">
        <v>630</v>
      </c>
      <c r="D319" s="91" t="s">
        <v>277</v>
      </c>
      <c r="E319" s="110">
        <v>15406.6</v>
      </c>
      <c r="F319" s="90">
        <v>15407</v>
      </c>
      <c r="G319" s="90"/>
      <c r="H319" s="90">
        <v>15407</v>
      </c>
      <c r="K319" s="38"/>
      <c r="L319" s="38"/>
      <c r="M319" s="38"/>
      <c r="O319" s="10"/>
      <c r="P319" s="38"/>
      <c r="Q319" s="38"/>
      <c r="R319" s="38"/>
      <c r="S319" s="38"/>
      <c r="V319" s="3"/>
      <c r="W319" s="3"/>
      <c r="X319" s="3"/>
      <c r="Y319" s="3"/>
      <c r="Z319" s="3"/>
    </row>
    <row r="320" spans="1:26" ht="12.75">
      <c r="A320" s="86"/>
      <c r="B320" s="86" t="s">
        <v>266</v>
      </c>
      <c r="C320" s="86">
        <v>640</v>
      </c>
      <c r="D320" s="86" t="s">
        <v>226</v>
      </c>
      <c r="E320" s="110">
        <v>1488</v>
      </c>
      <c r="F320" s="90">
        <v>1000</v>
      </c>
      <c r="G320" s="90">
        <v>600</v>
      </c>
      <c r="H320" s="90">
        <v>1600</v>
      </c>
      <c r="K320" s="38"/>
      <c r="L320" s="21"/>
      <c r="M320" s="21"/>
      <c r="O320" s="10"/>
      <c r="P320" s="21"/>
      <c r="Q320" s="21"/>
      <c r="R320" s="21"/>
      <c r="S320" s="21"/>
      <c r="V320" s="3"/>
      <c r="W320" s="3"/>
      <c r="X320" s="3"/>
      <c r="Y320" s="3"/>
      <c r="Z320" s="3"/>
    </row>
    <row r="321" spans="1:26" ht="12.75">
      <c r="A321" s="86"/>
      <c r="B321" s="86"/>
      <c r="C321" s="86"/>
      <c r="D321" s="91" t="s">
        <v>227</v>
      </c>
      <c r="E321" s="110"/>
      <c r="F321" s="90"/>
      <c r="G321" s="90"/>
      <c r="H321" s="90"/>
      <c r="K321" s="38"/>
      <c r="L321" s="20"/>
      <c r="M321" s="20"/>
      <c r="O321" s="10"/>
      <c r="P321" s="20"/>
      <c r="Q321" s="20"/>
      <c r="R321" s="20"/>
      <c r="S321" s="20"/>
      <c r="V321" s="3"/>
      <c r="W321" s="3"/>
      <c r="X321" s="3"/>
      <c r="Y321" s="3"/>
      <c r="Z321" s="3"/>
    </row>
    <row r="322" spans="1:26" ht="12.75">
      <c r="A322" s="86"/>
      <c r="B322" s="86"/>
      <c r="C322" s="86"/>
      <c r="D322" s="91" t="s">
        <v>228</v>
      </c>
      <c r="E322" s="110">
        <v>85.8</v>
      </c>
      <c r="F322" s="90">
        <v>603</v>
      </c>
      <c r="G322" s="90"/>
      <c r="H322" s="90">
        <v>603</v>
      </c>
      <c r="K322" s="38"/>
      <c r="L322" s="20"/>
      <c r="M322" s="20"/>
      <c r="O322" s="10"/>
      <c r="P322" s="20"/>
      <c r="Q322" s="20"/>
      <c r="R322" s="20"/>
      <c r="S322" s="20"/>
      <c r="V322" s="3"/>
      <c r="W322" s="3"/>
      <c r="X322" s="3"/>
      <c r="Y322" s="3"/>
      <c r="Z322" s="3"/>
    </row>
    <row r="323" spans="1:26" ht="12.75">
      <c r="A323" s="86"/>
      <c r="B323" s="86"/>
      <c r="C323" s="86"/>
      <c r="D323" s="91" t="s">
        <v>247</v>
      </c>
      <c r="E323" s="110">
        <v>16.6</v>
      </c>
      <c r="F323" s="90">
        <v>500</v>
      </c>
      <c r="G323" s="90"/>
      <c r="H323" s="90">
        <v>500</v>
      </c>
      <c r="K323" s="38"/>
      <c r="L323" s="20"/>
      <c r="M323" s="20"/>
      <c r="O323" s="10"/>
      <c r="P323" s="20"/>
      <c r="Q323" s="20"/>
      <c r="R323" s="20"/>
      <c r="S323" s="20"/>
      <c r="V323" s="3"/>
      <c r="W323" s="3"/>
      <c r="X323" s="3"/>
      <c r="Y323" s="3"/>
      <c r="Z323" s="3"/>
    </row>
    <row r="324" spans="1:26" ht="12.75">
      <c r="A324" s="86"/>
      <c r="B324" s="86"/>
      <c r="C324" s="86"/>
      <c r="D324" s="91" t="s">
        <v>229</v>
      </c>
      <c r="E324" s="110">
        <v>387.6</v>
      </c>
      <c r="F324" s="90">
        <v>2652</v>
      </c>
      <c r="G324" s="90"/>
      <c r="H324" s="90">
        <v>2652</v>
      </c>
      <c r="K324" s="38"/>
      <c r="L324" s="20"/>
      <c r="M324" s="20"/>
      <c r="O324" s="10"/>
      <c r="P324" s="20"/>
      <c r="Q324" s="20"/>
      <c r="R324" s="20"/>
      <c r="S324" s="20"/>
      <c r="V324" s="3"/>
      <c r="W324" s="3"/>
      <c r="X324" s="3"/>
      <c r="Y324" s="3"/>
      <c r="Z324" s="3"/>
    </row>
    <row r="325" spans="1:26" ht="12.75">
      <c r="A325" s="86"/>
      <c r="B325" s="86"/>
      <c r="C325" s="86"/>
      <c r="D325" s="91" t="s">
        <v>246</v>
      </c>
      <c r="E325" s="110">
        <v>0</v>
      </c>
      <c r="F325" s="90">
        <v>800</v>
      </c>
      <c r="G325" s="90"/>
      <c r="H325" s="90">
        <v>800</v>
      </c>
      <c r="K325" s="38"/>
      <c r="L325" s="20"/>
      <c r="M325" s="20"/>
      <c r="O325" s="28"/>
      <c r="P325" s="20"/>
      <c r="Q325" s="20"/>
      <c r="R325" s="20"/>
      <c r="S325" s="20"/>
      <c r="V325" s="3"/>
      <c r="W325" s="3"/>
      <c r="X325" s="3"/>
      <c r="Y325" s="3"/>
      <c r="Z325" s="3"/>
    </row>
    <row r="326" spans="1:26" ht="12.75">
      <c r="A326" s="86"/>
      <c r="B326" s="86"/>
      <c r="C326" s="86"/>
      <c r="D326" s="86" t="s">
        <v>30</v>
      </c>
      <c r="E326" s="110">
        <f>SUM(E319:E325)</f>
        <v>17384.599999999995</v>
      </c>
      <c r="F326" s="90">
        <f>SUM(F319:F325)</f>
        <v>20962</v>
      </c>
      <c r="G326" s="90">
        <f>SUM(G319:G325)</f>
        <v>600</v>
      </c>
      <c r="H326" s="90">
        <f>SUM(H319:H325)</f>
        <v>21562</v>
      </c>
      <c r="K326" s="38"/>
      <c r="L326" s="20"/>
      <c r="M326" s="20"/>
      <c r="O326" s="24"/>
      <c r="P326" s="20"/>
      <c r="Q326" s="20"/>
      <c r="R326" s="20"/>
      <c r="S326" s="20"/>
      <c r="V326" s="3"/>
      <c r="W326" s="3"/>
      <c r="X326" s="3"/>
      <c r="Y326" s="3"/>
      <c r="Z326" s="3"/>
    </row>
    <row r="327" spans="1:26" ht="12.75">
      <c r="A327" s="84" t="s">
        <v>230</v>
      </c>
      <c r="B327" s="86"/>
      <c r="C327" s="86"/>
      <c r="D327" s="87" t="s">
        <v>301</v>
      </c>
      <c r="E327" s="110"/>
      <c r="F327" s="90"/>
      <c r="G327" s="88"/>
      <c r="H327" s="90"/>
      <c r="K327" s="38"/>
      <c r="L327" s="20"/>
      <c r="M327" s="20"/>
      <c r="O327" s="20"/>
      <c r="P327" s="20"/>
      <c r="Q327" s="20"/>
      <c r="R327" s="20"/>
      <c r="S327" s="20"/>
      <c r="V327" s="3"/>
      <c r="W327" s="3"/>
      <c r="X327" s="3"/>
      <c r="Y327" s="3"/>
      <c r="Z327" s="3"/>
    </row>
    <row r="328" spans="1:26" ht="12.75">
      <c r="A328" s="86"/>
      <c r="B328" s="86"/>
      <c r="C328" s="86"/>
      <c r="D328" s="91" t="s">
        <v>231</v>
      </c>
      <c r="E328" s="108">
        <v>119868.59</v>
      </c>
      <c r="F328" s="88">
        <v>290950</v>
      </c>
      <c r="G328" s="88"/>
      <c r="H328" s="88">
        <v>290950</v>
      </c>
      <c r="L328" s="20"/>
      <c r="M328" s="20"/>
      <c r="O328" s="21"/>
      <c r="P328" s="20"/>
      <c r="Q328" s="20"/>
      <c r="R328" s="20"/>
      <c r="S328" s="20"/>
      <c r="V328" s="3"/>
      <c r="W328" s="3"/>
      <c r="X328" s="3"/>
      <c r="Y328" s="3"/>
      <c r="Z328" s="3"/>
    </row>
    <row r="329" spans="1:26" ht="12.75">
      <c r="A329" s="86"/>
      <c r="B329" s="86"/>
      <c r="C329" s="86"/>
      <c r="D329" s="91" t="s">
        <v>333</v>
      </c>
      <c r="E329" s="108">
        <v>24605.23</v>
      </c>
      <c r="F329" s="88">
        <v>50000</v>
      </c>
      <c r="G329" s="88"/>
      <c r="H329" s="88">
        <v>50000</v>
      </c>
      <c r="L329" s="20"/>
      <c r="M329" s="20"/>
      <c r="O329" s="21"/>
      <c r="P329" s="20"/>
      <c r="Q329" s="20"/>
      <c r="R329" s="20"/>
      <c r="S329" s="20"/>
      <c r="V329" s="3"/>
      <c r="W329" s="3"/>
      <c r="X329" s="3"/>
      <c r="Y329" s="3"/>
      <c r="Z329" s="3"/>
    </row>
    <row r="330" spans="1:26" ht="12.75">
      <c r="A330" s="86"/>
      <c r="B330" s="86"/>
      <c r="C330" s="86"/>
      <c r="D330" s="86" t="s">
        <v>332</v>
      </c>
      <c r="E330" s="108">
        <v>184136.42</v>
      </c>
      <c r="F330" s="88">
        <v>420576</v>
      </c>
      <c r="G330" s="88"/>
      <c r="H330" s="88">
        <v>420576</v>
      </c>
      <c r="L330" s="37"/>
      <c r="M330" s="37"/>
      <c r="O330" s="21"/>
      <c r="P330" s="37"/>
      <c r="Q330" s="37"/>
      <c r="R330" s="37"/>
      <c r="S330" s="37"/>
      <c r="V330" s="3"/>
      <c r="W330" s="3"/>
      <c r="X330" s="3"/>
      <c r="Y330" s="3"/>
      <c r="Z330" s="3"/>
    </row>
    <row r="331" spans="1:26" ht="12.75">
      <c r="A331" s="86"/>
      <c r="B331" s="86" t="s">
        <v>267</v>
      </c>
      <c r="C331" s="86">
        <v>620</v>
      </c>
      <c r="D331" s="91" t="s">
        <v>33</v>
      </c>
      <c r="E331" s="108">
        <v>73.48</v>
      </c>
      <c r="F331" s="88">
        <v>411</v>
      </c>
      <c r="G331" s="88"/>
      <c r="H331" s="88">
        <v>411</v>
      </c>
      <c r="L331" s="20"/>
      <c r="M331" s="20"/>
      <c r="O331" s="21"/>
      <c r="P331" s="20"/>
      <c r="Q331" s="20"/>
      <c r="R331" s="20"/>
      <c r="S331" s="20"/>
      <c r="V331" s="3"/>
      <c r="W331" s="3"/>
      <c r="X331" s="3"/>
      <c r="Y331" s="3"/>
      <c r="Z331" s="3"/>
    </row>
    <row r="332" spans="1:26" ht="12.75">
      <c r="A332" s="86"/>
      <c r="B332" s="86" t="s">
        <v>267</v>
      </c>
      <c r="C332" s="86">
        <v>630</v>
      </c>
      <c r="D332" s="91" t="s">
        <v>232</v>
      </c>
      <c r="E332" s="110">
        <v>331</v>
      </c>
      <c r="F332" s="90">
        <v>1550</v>
      </c>
      <c r="G332" s="90"/>
      <c r="H332" s="90">
        <v>1550</v>
      </c>
      <c r="K332" s="38"/>
      <c r="L332" s="20"/>
      <c r="M332" s="20"/>
      <c r="O332" s="21"/>
      <c r="P332" s="20"/>
      <c r="Q332" s="20"/>
      <c r="R332" s="20"/>
      <c r="S332" s="20"/>
      <c r="V332" s="3"/>
      <c r="W332" s="3"/>
      <c r="X332" s="3"/>
      <c r="Y332" s="3"/>
      <c r="Z332" s="3"/>
    </row>
    <row r="333" spans="1:26" ht="12.75">
      <c r="A333" s="86"/>
      <c r="B333" s="86"/>
      <c r="C333" s="86"/>
      <c r="D333" s="86" t="s">
        <v>30</v>
      </c>
      <c r="E333" s="110">
        <f>SUM(E328:E332)</f>
        <v>329014.72</v>
      </c>
      <c r="F333" s="90">
        <f>SUM(F328:F332)</f>
        <v>763487</v>
      </c>
      <c r="G333" s="90"/>
      <c r="H333" s="90">
        <f>SUM(H328:H332)</f>
        <v>763487</v>
      </c>
      <c r="K333" s="38"/>
      <c r="L333" s="21"/>
      <c r="M333" s="21"/>
      <c r="O333" s="21"/>
      <c r="P333" s="21"/>
      <c r="Q333" s="21"/>
      <c r="R333" s="21"/>
      <c r="S333" s="21"/>
      <c r="V333" s="3"/>
      <c r="W333" s="3"/>
      <c r="X333" s="3"/>
      <c r="Y333" s="3"/>
      <c r="Z333" s="3"/>
    </row>
    <row r="334" spans="1:26" ht="12.75">
      <c r="A334" s="84" t="s">
        <v>233</v>
      </c>
      <c r="B334" s="84"/>
      <c r="C334" s="84"/>
      <c r="D334" s="84" t="s">
        <v>234</v>
      </c>
      <c r="E334" s="110"/>
      <c r="F334" s="90"/>
      <c r="G334" s="88"/>
      <c r="H334" s="90"/>
      <c r="K334" s="38"/>
      <c r="L334" s="21"/>
      <c r="M334" s="21"/>
      <c r="O334" s="5"/>
      <c r="P334" s="21"/>
      <c r="Q334" s="21"/>
      <c r="R334" s="21"/>
      <c r="S334" s="21"/>
      <c r="V334" s="3"/>
      <c r="W334" s="3"/>
      <c r="X334" s="3"/>
      <c r="Y334" s="3"/>
      <c r="Z334" s="3"/>
    </row>
    <row r="335" spans="1:26" ht="12.75">
      <c r="A335" s="86"/>
      <c r="B335" s="98" t="s">
        <v>262</v>
      </c>
      <c r="C335" s="98">
        <v>630</v>
      </c>
      <c r="D335" s="98" t="s">
        <v>235</v>
      </c>
      <c r="E335" s="110">
        <v>150</v>
      </c>
      <c r="F335" s="90">
        <v>3000</v>
      </c>
      <c r="G335" s="90"/>
      <c r="H335" s="90">
        <v>3000</v>
      </c>
      <c r="K335" s="38"/>
      <c r="L335" s="21"/>
      <c r="M335" s="21"/>
      <c r="O335" s="5"/>
      <c r="P335" s="21"/>
      <c r="Q335" s="21"/>
      <c r="R335" s="21"/>
      <c r="S335" s="21"/>
      <c r="V335" s="3"/>
      <c r="W335" s="3"/>
      <c r="X335" s="3"/>
      <c r="Y335" s="3"/>
      <c r="Z335" s="3"/>
    </row>
    <row r="336" spans="1:26" ht="12.75">
      <c r="A336" s="86"/>
      <c r="B336" s="98"/>
      <c r="C336" s="98"/>
      <c r="D336" s="86" t="s">
        <v>30</v>
      </c>
      <c r="E336" s="110">
        <f>SUM(E335:E335)</f>
        <v>150</v>
      </c>
      <c r="F336" s="90">
        <f>SUM(F335:F335)</f>
        <v>3000</v>
      </c>
      <c r="G336" s="90"/>
      <c r="H336" s="90">
        <f>SUM(H335:H335)</f>
        <v>3000</v>
      </c>
      <c r="K336" s="38"/>
      <c r="L336" s="21"/>
      <c r="M336" s="21"/>
      <c r="O336" s="5"/>
      <c r="P336" s="21"/>
      <c r="Q336" s="21"/>
      <c r="R336" s="21"/>
      <c r="S336" s="21"/>
      <c r="V336" s="3"/>
      <c r="W336" s="3"/>
      <c r="X336" s="3"/>
      <c r="Y336" s="3"/>
      <c r="Z336" s="3"/>
    </row>
    <row r="337" spans="1:26" ht="12.75">
      <c r="A337" s="84" t="s">
        <v>236</v>
      </c>
      <c r="B337" s="98"/>
      <c r="C337" s="98"/>
      <c r="D337" s="84" t="s">
        <v>299</v>
      </c>
      <c r="E337" s="110"/>
      <c r="F337" s="90"/>
      <c r="G337" s="88"/>
      <c r="H337" s="90"/>
      <c r="K337" s="38"/>
      <c r="L337" s="21"/>
      <c r="M337" s="21"/>
      <c r="O337" s="5"/>
      <c r="P337" s="21"/>
      <c r="Q337" s="21"/>
      <c r="R337" s="21"/>
      <c r="S337" s="21"/>
      <c r="V337" s="3"/>
      <c r="W337" s="3"/>
      <c r="X337" s="3"/>
      <c r="Y337" s="3"/>
      <c r="Z337" s="3"/>
    </row>
    <row r="338" spans="1:26" ht="12.75">
      <c r="A338" s="86"/>
      <c r="B338" s="98" t="s">
        <v>261</v>
      </c>
      <c r="C338" s="86">
        <v>610</v>
      </c>
      <c r="D338" s="86" t="s">
        <v>37</v>
      </c>
      <c r="E338" s="110">
        <v>12113.44</v>
      </c>
      <c r="F338" s="90">
        <v>30550</v>
      </c>
      <c r="G338" s="90">
        <v>-1250</v>
      </c>
      <c r="H338" s="90">
        <f>SUM(F338:G338)</f>
        <v>29300</v>
      </c>
      <c r="K338" s="38"/>
      <c r="L338" s="21"/>
      <c r="M338" s="21"/>
      <c r="P338" s="21"/>
      <c r="Q338" s="21"/>
      <c r="R338" s="21"/>
      <c r="S338" s="21"/>
      <c r="V338" s="3"/>
      <c r="W338" s="3"/>
      <c r="X338" s="3"/>
      <c r="Y338" s="3"/>
      <c r="Z338" s="3"/>
    </row>
    <row r="339" spans="1:26" ht="12.75">
      <c r="A339" s="86"/>
      <c r="B339" s="98" t="s">
        <v>261</v>
      </c>
      <c r="C339" s="86">
        <v>620</v>
      </c>
      <c r="D339" s="86" t="s">
        <v>33</v>
      </c>
      <c r="E339" s="108">
        <v>4317.33</v>
      </c>
      <c r="F339" s="88">
        <v>11700</v>
      </c>
      <c r="G339" s="88">
        <v>-450</v>
      </c>
      <c r="H339" s="88">
        <f>SUM(F339:G339)</f>
        <v>11250</v>
      </c>
      <c r="L339" s="21"/>
      <c r="M339" s="21"/>
      <c r="P339" s="21"/>
      <c r="Q339" s="21"/>
      <c r="R339" s="21"/>
      <c r="S339" s="21"/>
      <c r="V339" s="3"/>
      <c r="W339" s="3"/>
      <c r="X339" s="3"/>
      <c r="Y339" s="3"/>
      <c r="Z339" s="3"/>
    </row>
    <row r="340" spans="1:26" ht="12.75">
      <c r="A340" s="86"/>
      <c r="B340" s="98" t="s">
        <v>261</v>
      </c>
      <c r="C340" s="86">
        <v>630</v>
      </c>
      <c r="D340" s="86" t="s">
        <v>75</v>
      </c>
      <c r="E340" s="108">
        <v>1408.31</v>
      </c>
      <c r="F340" s="88">
        <v>5950</v>
      </c>
      <c r="G340" s="88">
        <v>1800</v>
      </c>
      <c r="H340" s="88">
        <f>SUM(F340:G340)</f>
        <v>7750</v>
      </c>
      <c r="L340" s="21"/>
      <c r="M340" s="21"/>
      <c r="O340" s="5"/>
      <c r="P340" s="21"/>
      <c r="Q340" s="21"/>
      <c r="R340" s="21"/>
      <c r="S340" s="21"/>
      <c r="V340" s="3"/>
      <c r="W340" s="3"/>
      <c r="X340" s="3"/>
      <c r="Y340" s="3"/>
      <c r="Z340" s="3"/>
    </row>
    <row r="341" spans="1:26" ht="12.75">
      <c r="A341" s="86"/>
      <c r="B341" s="98" t="s">
        <v>261</v>
      </c>
      <c r="C341" s="86">
        <v>640</v>
      </c>
      <c r="D341" s="86" t="s">
        <v>254</v>
      </c>
      <c r="E341" s="108">
        <v>162.18</v>
      </c>
      <c r="F341" s="88">
        <v>250</v>
      </c>
      <c r="G341" s="88"/>
      <c r="H341" s="88">
        <v>250</v>
      </c>
      <c r="L341" s="21"/>
      <c r="M341" s="21"/>
      <c r="O341" s="5"/>
      <c r="P341" s="21"/>
      <c r="Q341" s="21"/>
      <c r="R341" s="21"/>
      <c r="S341" s="21"/>
      <c r="V341" s="3"/>
      <c r="W341" s="3"/>
      <c r="X341" s="3"/>
      <c r="Y341" s="3"/>
      <c r="Z341" s="3"/>
    </row>
    <row r="342" spans="1:26" ht="12.75">
      <c r="A342" s="86"/>
      <c r="B342" s="86"/>
      <c r="C342" s="86"/>
      <c r="D342" s="86" t="s">
        <v>30</v>
      </c>
      <c r="E342" s="108">
        <f>SUM(E338:E341)</f>
        <v>18001.260000000002</v>
      </c>
      <c r="F342" s="88">
        <f>SUM(F338:F341)</f>
        <v>48450</v>
      </c>
      <c r="G342" s="88">
        <f>SUM(G338:G341)</f>
        <v>100</v>
      </c>
      <c r="H342" s="88">
        <f>SUM(H338:H341)</f>
        <v>48550</v>
      </c>
      <c r="L342" s="21"/>
      <c r="M342" s="21"/>
      <c r="O342" s="5"/>
      <c r="P342" s="21"/>
      <c r="Q342" s="21"/>
      <c r="R342" s="21"/>
      <c r="S342" s="21"/>
      <c r="V342" s="3"/>
      <c r="W342" s="3"/>
      <c r="X342" s="3"/>
      <c r="Y342" s="3"/>
      <c r="Z342" s="3"/>
    </row>
    <row r="343" spans="1:26" ht="12.75">
      <c r="A343" s="84" t="s">
        <v>284</v>
      </c>
      <c r="B343" s="85"/>
      <c r="C343" s="86"/>
      <c r="D343" s="84" t="s">
        <v>285</v>
      </c>
      <c r="E343" s="108"/>
      <c r="F343" s="88"/>
      <c r="G343" s="88"/>
      <c r="H343" s="88"/>
      <c r="L343" s="21"/>
      <c r="M343" s="21"/>
      <c r="O343" s="5"/>
      <c r="P343" s="21"/>
      <c r="Q343" s="21"/>
      <c r="R343" s="21"/>
      <c r="S343" s="21"/>
      <c r="V343" s="3"/>
      <c r="W343" s="3"/>
      <c r="X343" s="3"/>
      <c r="Y343" s="3"/>
      <c r="Z343" s="3"/>
    </row>
    <row r="344" spans="1:26" ht="12.75">
      <c r="A344" s="86"/>
      <c r="B344" s="86" t="s">
        <v>266</v>
      </c>
      <c r="C344" s="86">
        <v>630</v>
      </c>
      <c r="D344" s="86" t="s">
        <v>75</v>
      </c>
      <c r="E344" s="108">
        <v>0</v>
      </c>
      <c r="F344" s="88">
        <v>3000</v>
      </c>
      <c r="G344" s="88"/>
      <c r="H344" s="88">
        <v>3000</v>
      </c>
      <c r="L344" s="21"/>
      <c r="M344" s="21"/>
      <c r="O344" s="5"/>
      <c r="P344" s="21"/>
      <c r="Q344" s="21"/>
      <c r="R344" s="21"/>
      <c r="S344" s="21"/>
      <c r="V344" s="3"/>
      <c r="W344" s="3"/>
      <c r="X344" s="3"/>
      <c r="Y344" s="3"/>
      <c r="Z344" s="3"/>
    </row>
    <row r="345" spans="1:26" ht="12.75">
      <c r="A345" s="86"/>
      <c r="B345" s="104"/>
      <c r="C345" s="86"/>
      <c r="D345" s="86" t="s">
        <v>30</v>
      </c>
      <c r="E345" s="108">
        <f>SUM(E344:E344)</f>
        <v>0</v>
      </c>
      <c r="F345" s="88">
        <f>SUM(F344:F344)</f>
        <v>3000</v>
      </c>
      <c r="G345" s="88"/>
      <c r="H345" s="88">
        <f>SUM(H344:H344)</f>
        <v>3000</v>
      </c>
      <c r="L345" s="21"/>
      <c r="M345" s="21"/>
      <c r="O345" s="5"/>
      <c r="P345" s="21"/>
      <c r="Q345" s="21"/>
      <c r="R345" s="21"/>
      <c r="S345" s="21"/>
      <c r="V345" s="3"/>
      <c r="W345" s="3"/>
      <c r="X345" s="3"/>
      <c r="Y345" s="3"/>
      <c r="Z345" s="3"/>
    </row>
    <row r="346" spans="1:26" ht="12.75">
      <c r="A346" s="81" t="s">
        <v>237</v>
      </c>
      <c r="B346" s="81"/>
      <c r="C346" s="81"/>
      <c r="D346" s="81" t="s">
        <v>238</v>
      </c>
      <c r="E346" s="116">
        <f>E353+E356</f>
        <v>408579.7499999999</v>
      </c>
      <c r="F346" s="92">
        <f>F353+F356</f>
        <v>928919</v>
      </c>
      <c r="G346" s="83">
        <f>G353+G356</f>
        <v>2301</v>
      </c>
      <c r="H346" s="92">
        <f>H353+H356</f>
        <v>931220</v>
      </c>
      <c r="K346" s="49"/>
      <c r="O346" s="5"/>
      <c r="P346" s="14"/>
      <c r="Q346" s="14"/>
      <c r="R346" s="14"/>
      <c r="S346" s="14"/>
      <c r="V346" s="3"/>
      <c r="W346" s="3"/>
      <c r="X346" s="3"/>
      <c r="Y346" s="3"/>
      <c r="Z346" s="3"/>
    </row>
    <row r="347" spans="1:26" ht="12.75">
      <c r="A347" s="84" t="s">
        <v>239</v>
      </c>
      <c r="B347" s="86"/>
      <c r="C347" s="86"/>
      <c r="D347" s="84" t="s">
        <v>240</v>
      </c>
      <c r="E347" s="108"/>
      <c r="F347" s="88"/>
      <c r="G347" s="88"/>
      <c r="H347" s="88"/>
      <c r="L347" s="21"/>
      <c r="M347" s="21"/>
      <c r="O347" s="5"/>
      <c r="P347" s="21"/>
      <c r="Q347" s="21"/>
      <c r="R347" s="21"/>
      <c r="S347" s="21"/>
      <c r="V347" s="3"/>
      <c r="W347" s="3"/>
      <c r="X347" s="3"/>
      <c r="Y347" s="3"/>
      <c r="Z347" s="3"/>
    </row>
    <row r="348" spans="1:26" ht="12.75">
      <c r="A348" s="86"/>
      <c r="B348" s="86" t="s">
        <v>260</v>
      </c>
      <c r="C348" s="86">
        <v>610</v>
      </c>
      <c r="D348" s="86" t="s">
        <v>37</v>
      </c>
      <c r="E348" s="108">
        <v>219485.58</v>
      </c>
      <c r="F348" s="88">
        <v>482400</v>
      </c>
      <c r="G348" s="88">
        <v>-20200</v>
      </c>
      <c r="H348" s="88">
        <f>SUM(F348:G348)</f>
        <v>462200</v>
      </c>
      <c r="L348" s="21"/>
      <c r="M348" s="21"/>
      <c r="O348" s="5"/>
      <c r="P348" s="21"/>
      <c r="Q348" s="21"/>
      <c r="R348" s="21"/>
      <c r="S348" s="21"/>
      <c r="V348" s="3"/>
      <c r="W348" s="3"/>
      <c r="X348" s="3"/>
      <c r="Y348" s="3"/>
      <c r="Z348" s="3"/>
    </row>
    <row r="349" spans="1:26" ht="12.75">
      <c r="A349" s="86"/>
      <c r="B349" s="86" t="s">
        <v>260</v>
      </c>
      <c r="C349" s="86">
        <v>620</v>
      </c>
      <c r="D349" s="86" t="s">
        <v>33</v>
      </c>
      <c r="E349" s="108">
        <v>81547.25</v>
      </c>
      <c r="F349" s="88">
        <v>191160</v>
      </c>
      <c r="G349" s="88">
        <v>-7300</v>
      </c>
      <c r="H349" s="88">
        <f>SUM(F349:G349)</f>
        <v>183860</v>
      </c>
      <c r="L349" s="21"/>
      <c r="M349" s="21"/>
      <c r="O349" s="5"/>
      <c r="P349" s="21"/>
      <c r="Q349" s="21"/>
      <c r="R349" s="21"/>
      <c r="S349" s="21"/>
      <c r="V349" s="3"/>
      <c r="W349" s="3"/>
      <c r="X349" s="3"/>
      <c r="Y349" s="3"/>
      <c r="Z349" s="3"/>
    </row>
    <row r="350" spans="1:26" ht="12.75">
      <c r="A350" s="86"/>
      <c r="B350" s="86" t="s">
        <v>260</v>
      </c>
      <c r="C350" s="86">
        <v>630</v>
      </c>
      <c r="D350" s="86" t="s">
        <v>75</v>
      </c>
      <c r="E350" s="110">
        <v>92623.35</v>
      </c>
      <c r="F350" s="90">
        <v>223995</v>
      </c>
      <c r="G350" s="90">
        <v>-2511</v>
      </c>
      <c r="H350" s="90">
        <f>SUM(F350:G350)</f>
        <v>221484</v>
      </c>
      <c r="K350" s="38"/>
      <c r="L350" s="21"/>
      <c r="M350" s="21"/>
      <c r="O350" s="5"/>
      <c r="P350" s="21"/>
      <c r="Q350" s="21"/>
      <c r="R350" s="21"/>
      <c r="S350" s="21"/>
      <c r="V350" s="3"/>
      <c r="W350" s="3"/>
      <c r="X350" s="3"/>
      <c r="Y350" s="3"/>
      <c r="Z350" s="3"/>
    </row>
    <row r="351" spans="1:19" ht="12.75">
      <c r="A351" s="86"/>
      <c r="B351" s="86" t="s">
        <v>260</v>
      </c>
      <c r="C351" s="98">
        <v>640</v>
      </c>
      <c r="D351" s="86" t="s">
        <v>241</v>
      </c>
      <c r="E351" s="110">
        <v>4645.25</v>
      </c>
      <c r="F351" s="90">
        <v>13764</v>
      </c>
      <c r="G351" s="88"/>
      <c r="H351" s="90">
        <v>13764</v>
      </c>
      <c r="K351" s="51"/>
      <c r="P351" s="14"/>
      <c r="Q351" s="14"/>
      <c r="R351" s="14"/>
      <c r="S351" s="14"/>
    </row>
    <row r="352" spans="1:19" ht="12.75">
      <c r="A352" s="86"/>
      <c r="B352" s="86" t="s">
        <v>260</v>
      </c>
      <c r="C352" s="91">
        <v>640</v>
      </c>
      <c r="D352" s="91" t="s">
        <v>366</v>
      </c>
      <c r="E352" s="110">
        <v>7893.85</v>
      </c>
      <c r="F352" s="90">
        <v>13600</v>
      </c>
      <c r="G352" s="90"/>
      <c r="H352" s="90">
        <v>13600</v>
      </c>
      <c r="K352" s="38"/>
      <c r="P352" s="14"/>
      <c r="Q352" s="14"/>
      <c r="R352" s="14"/>
      <c r="S352" s="14"/>
    </row>
    <row r="353" spans="1:19" ht="12.75">
      <c r="A353" s="86"/>
      <c r="B353" s="86"/>
      <c r="C353" s="86"/>
      <c r="D353" s="86" t="s">
        <v>30</v>
      </c>
      <c r="E353" s="110">
        <f>SUM(E348:E352)</f>
        <v>406195.2799999999</v>
      </c>
      <c r="F353" s="90">
        <f>SUM(F348:F352)</f>
        <v>924919</v>
      </c>
      <c r="G353" s="90">
        <f>SUM(G348:G352)</f>
        <v>-30011</v>
      </c>
      <c r="H353" s="90">
        <f>SUM(H348:H352)</f>
        <v>894908</v>
      </c>
      <c r="K353" s="38"/>
      <c r="P353" s="14"/>
      <c r="Q353" s="14"/>
      <c r="R353" s="14"/>
      <c r="S353" s="14"/>
    </row>
    <row r="354" spans="1:19" ht="12.75">
      <c r="A354" s="84" t="s">
        <v>243</v>
      </c>
      <c r="B354" s="86"/>
      <c r="C354" s="86"/>
      <c r="D354" s="84" t="s">
        <v>244</v>
      </c>
      <c r="E354" s="108"/>
      <c r="F354" s="88"/>
      <c r="G354" s="88"/>
      <c r="H354" s="88"/>
      <c r="P354" s="14"/>
      <c r="Q354" s="14"/>
      <c r="R354" s="14"/>
      <c r="S354" s="14"/>
    </row>
    <row r="355" spans="1:19" ht="12.75">
      <c r="A355" s="86"/>
      <c r="B355" s="86" t="s">
        <v>42</v>
      </c>
      <c r="C355" s="86">
        <v>630</v>
      </c>
      <c r="D355" s="86" t="s">
        <v>392</v>
      </c>
      <c r="E355" s="110">
        <v>2384.47</v>
      </c>
      <c r="F355" s="90">
        <v>4000</v>
      </c>
      <c r="G355" s="90">
        <v>32312</v>
      </c>
      <c r="H355" s="90">
        <f>SUM(F355:G355)</f>
        <v>36312</v>
      </c>
      <c r="K355" s="38"/>
      <c r="P355" s="14"/>
      <c r="Q355" s="14"/>
      <c r="R355" s="14"/>
      <c r="S355" s="14"/>
    </row>
    <row r="356" spans="1:19" ht="12.75">
      <c r="A356" s="86"/>
      <c r="B356" s="86"/>
      <c r="C356" s="86"/>
      <c r="D356" s="86" t="s">
        <v>30</v>
      </c>
      <c r="E356" s="110">
        <f>SUM(E355)</f>
        <v>2384.47</v>
      </c>
      <c r="F356" s="90">
        <f>SUM(F355)</f>
        <v>4000</v>
      </c>
      <c r="G356" s="90">
        <f>SUM(G355)</f>
        <v>32312</v>
      </c>
      <c r="H356" s="90">
        <f>SUM(H355)</f>
        <v>36312</v>
      </c>
      <c r="K356" s="38"/>
      <c r="P356" s="14"/>
      <c r="Q356" s="14"/>
      <c r="R356" s="14"/>
      <c r="S356" s="14"/>
    </row>
    <row r="357" spans="1:19" ht="12.75">
      <c r="A357" s="81" t="s">
        <v>286</v>
      </c>
      <c r="B357" s="82"/>
      <c r="C357" s="81"/>
      <c r="D357" s="81" t="s">
        <v>287</v>
      </c>
      <c r="E357" s="118">
        <f>E363</f>
        <v>56973.35999999999</v>
      </c>
      <c r="F357" s="83">
        <f>F363</f>
        <v>133000</v>
      </c>
      <c r="G357" s="83">
        <f>G363</f>
        <v>-2500</v>
      </c>
      <c r="H357" s="83">
        <f>H363</f>
        <v>130500</v>
      </c>
      <c r="K357" s="49"/>
      <c r="P357" s="14"/>
      <c r="Q357" s="14"/>
      <c r="R357" s="14"/>
      <c r="S357" s="14"/>
    </row>
    <row r="358" spans="1:19" ht="12.75">
      <c r="A358" s="84" t="s">
        <v>288</v>
      </c>
      <c r="B358" s="85"/>
      <c r="C358" s="86"/>
      <c r="D358" s="87" t="s">
        <v>289</v>
      </c>
      <c r="E358" s="108"/>
      <c r="F358" s="88"/>
      <c r="G358" s="89"/>
      <c r="H358" s="88"/>
      <c r="P358" s="14"/>
      <c r="Q358" s="14"/>
      <c r="R358" s="14"/>
      <c r="S358" s="14"/>
    </row>
    <row r="359" spans="1:19" ht="12.75">
      <c r="A359" s="84"/>
      <c r="B359" s="85" t="s">
        <v>34</v>
      </c>
      <c r="C359" s="86">
        <v>610</v>
      </c>
      <c r="D359" s="86" t="s">
        <v>37</v>
      </c>
      <c r="E359" s="108">
        <v>19980.17</v>
      </c>
      <c r="F359" s="88">
        <v>43000</v>
      </c>
      <c r="G359" s="90">
        <v>-1600</v>
      </c>
      <c r="H359" s="88">
        <f>SUM(F359:G359)</f>
        <v>41400</v>
      </c>
      <c r="P359" s="14"/>
      <c r="Q359" s="14"/>
      <c r="R359" s="14"/>
      <c r="S359" s="14"/>
    </row>
    <row r="360" spans="1:19" ht="12.75">
      <c r="A360" s="84"/>
      <c r="B360" s="85" t="s">
        <v>34</v>
      </c>
      <c r="C360" s="86">
        <v>620</v>
      </c>
      <c r="D360" s="86" t="s">
        <v>33</v>
      </c>
      <c r="E360" s="108">
        <v>8260.83</v>
      </c>
      <c r="F360" s="88">
        <v>16300</v>
      </c>
      <c r="G360" s="90">
        <v>-600</v>
      </c>
      <c r="H360" s="88">
        <f>SUM(F360:G360)</f>
        <v>15700</v>
      </c>
      <c r="P360" s="14"/>
      <c r="Q360" s="14"/>
      <c r="R360" s="14"/>
      <c r="S360" s="14"/>
    </row>
    <row r="361" spans="1:19" ht="12.75">
      <c r="A361" s="86"/>
      <c r="B361" s="85" t="s">
        <v>34</v>
      </c>
      <c r="C361" s="86">
        <v>630</v>
      </c>
      <c r="D361" s="86" t="s">
        <v>75</v>
      </c>
      <c r="E361" s="108">
        <v>28577.73</v>
      </c>
      <c r="F361" s="88">
        <v>73300</v>
      </c>
      <c r="G361" s="88">
        <v>-300</v>
      </c>
      <c r="H361" s="88">
        <f>SUM(F361:G361)</f>
        <v>73000</v>
      </c>
      <c r="P361" s="14"/>
      <c r="Q361" s="14"/>
      <c r="R361" s="14"/>
      <c r="S361" s="14"/>
    </row>
    <row r="362" spans="1:19" ht="12.75">
      <c r="A362" s="86"/>
      <c r="B362" s="85" t="s">
        <v>34</v>
      </c>
      <c r="C362" s="91">
        <v>640</v>
      </c>
      <c r="D362" s="91" t="s">
        <v>254</v>
      </c>
      <c r="E362" s="108">
        <v>154.63</v>
      </c>
      <c r="F362" s="88">
        <v>400</v>
      </c>
      <c r="G362" s="88"/>
      <c r="H362" s="88">
        <v>400</v>
      </c>
      <c r="P362" s="14"/>
      <c r="Q362" s="14"/>
      <c r="R362" s="14"/>
      <c r="S362" s="14"/>
    </row>
    <row r="363" spans="1:19" ht="12.75">
      <c r="A363" s="86"/>
      <c r="B363" s="86"/>
      <c r="C363" s="86"/>
      <c r="D363" s="86" t="s">
        <v>30</v>
      </c>
      <c r="E363" s="110">
        <f>SUM(E359:E362)</f>
        <v>56973.35999999999</v>
      </c>
      <c r="F363" s="90">
        <f>SUM(F359:F362)</f>
        <v>133000</v>
      </c>
      <c r="G363" s="90">
        <f>SUM(G359:G362)</f>
        <v>-2500</v>
      </c>
      <c r="H363" s="90">
        <f>SUM(H359:H362)</f>
        <v>130500</v>
      </c>
      <c r="K363" s="38"/>
      <c r="L363" s="20"/>
      <c r="M363" s="20"/>
      <c r="P363" s="20"/>
      <c r="Q363" s="20"/>
      <c r="R363" s="20"/>
      <c r="S363" s="20"/>
    </row>
    <row r="364" spans="1:19" ht="12.75">
      <c r="A364" s="81"/>
      <c r="B364" s="81"/>
      <c r="C364" s="81"/>
      <c r="D364" s="81" t="s">
        <v>245</v>
      </c>
      <c r="E364" s="116">
        <f>E346+E306+E250+E233+E228+E141+E137+E133+E120+E97+E63+E38+E5+E27+E357</f>
        <v>2988943.84</v>
      </c>
      <c r="F364" s="92">
        <f>F346+F306+F250+F233+F228+F141+F137+F133+F120+F97+F63+F38+F5+F27+F357</f>
        <v>7528749</v>
      </c>
      <c r="G364" s="83">
        <f>G357+G346+G306+G250+G233+G228+G141+G137+G133+G120+G97+G63+G38+G27+G5</f>
        <v>839716</v>
      </c>
      <c r="H364" s="92">
        <f>H346+H306+H250+H233+H228+H141+H137+H133+H120+H97+H63+H38+H5+H27+H357</f>
        <v>8368465</v>
      </c>
      <c r="K364" s="41"/>
      <c r="L364" s="20"/>
      <c r="M364" s="20"/>
      <c r="P364" s="20"/>
      <c r="Q364" s="20"/>
      <c r="R364" s="20"/>
      <c r="S364" s="20"/>
    </row>
    <row r="365" spans="11:19" ht="12.75">
      <c r="K365" s="43"/>
      <c r="L365" s="20"/>
      <c r="M365" s="20"/>
      <c r="P365" s="20"/>
      <c r="Q365" s="20"/>
      <c r="R365" s="20"/>
      <c r="S365" s="20"/>
    </row>
    <row r="366" spans="1:19" s="3" customFormat="1" ht="12.75">
      <c r="A366" s="40"/>
      <c r="B366" s="40"/>
      <c r="C366" s="40"/>
      <c r="D366" s="25"/>
      <c r="E366" s="43"/>
      <c r="F366" s="28"/>
      <c r="G366" s="20"/>
      <c r="H366" s="28"/>
      <c r="K366" s="17"/>
      <c r="L366" s="20"/>
      <c r="M366" s="20"/>
      <c r="P366" s="20"/>
      <c r="Q366" s="20"/>
      <c r="R366" s="20"/>
      <c r="S366" s="20"/>
    </row>
    <row r="367" spans="1:19" s="3" customFormat="1" ht="12.75">
      <c r="A367" s="40"/>
      <c r="B367" s="40"/>
      <c r="C367" s="68"/>
      <c r="D367" s="8"/>
      <c r="E367" s="68"/>
      <c r="F367" s="7"/>
      <c r="G367" s="28"/>
      <c r="H367" s="7"/>
      <c r="K367" s="17"/>
      <c r="L367" s="20"/>
      <c r="M367" s="20"/>
      <c r="P367" s="20"/>
      <c r="Q367" s="20"/>
      <c r="R367" s="20"/>
      <c r="S367" s="20"/>
    </row>
    <row r="368" spans="1:19" s="3" customFormat="1" ht="12.75">
      <c r="A368" s="14"/>
      <c r="B368" s="14"/>
      <c r="C368" s="14"/>
      <c r="D368" s="14"/>
      <c r="E368" s="17"/>
      <c r="F368" s="10"/>
      <c r="G368" s="10"/>
      <c r="H368" s="10"/>
      <c r="K368" s="17"/>
      <c r="L368" s="20"/>
      <c r="M368" s="20"/>
      <c r="P368" s="20"/>
      <c r="Q368" s="20"/>
      <c r="R368" s="20"/>
      <c r="S368" s="20"/>
    </row>
    <row r="369" spans="1:19" s="3" customFormat="1" ht="12.75">
      <c r="A369" s="14"/>
      <c r="B369" s="14"/>
      <c r="C369" s="14"/>
      <c r="D369" s="14"/>
      <c r="E369" s="20"/>
      <c r="F369" s="20"/>
      <c r="G369" s="20"/>
      <c r="H369" s="20"/>
      <c r="K369" s="38"/>
      <c r="L369" s="20"/>
      <c r="M369" s="20"/>
      <c r="P369" s="20"/>
      <c r="Q369" s="20"/>
      <c r="R369" s="21"/>
      <c r="S369" s="21"/>
    </row>
    <row r="370" spans="1:19" s="3" customFormat="1" ht="12.75">
      <c r="A370" s="119"/>
      <c r="B370" s="119"/>
      <c r="C370" s="119"/>
      <c r="D370" s="119"/>
      <c r="E370" s="20"/>
      <c r="F370" s="120"/>
      <c r="G370" s="120"/>
      <c r="H370" s="120"/>
      <c r="K370" s="38"/>
      <c r="L370" s="21"/>
      <c r="M370" s="21"/>
      <c r="P370" s="21"/>
      <c r="Q370" s="21"/>
      <c r="R370" s="21"/>
      <c r="S370" s="21"/>
    </row>
    <row r="371" spans="1:19" s="3" customFormat="1" ht="12.75">
      <c r="A371" s="14"/>
      <c r="B371" s="14"/>
      <c r="C371" s="14"/>
      <c r="D371" s="14"/>
      <c r="E371" s="120"/>
      <c r="F371" s="20"/>
      <c r="G371" s="20"/>
      <c r="H371" s="20"/>
      <c r="J371" s="6"/>
      <c r="K371" s="38"/>
      <c r="L371" s="21"/>
      <c r="M371" s="21"/>
      <c r="P371" s="21"/>
      <c r="Q371" s="21"/>
      <c r="R371" s="21"/>
      <c r="S371" s="21"/>
    </row>
    <row r="372" spans="1:19" s="3" customFormat="1" ht="12.75">
      <c r="A372" s="121"/>
      <c r="B372" s="121"/>
      <c r="C372" s="121"/>
      <c r="D372" s="121"/>
      <c r="E372" s="9"/>
      <c r="F372" s="120"/>
      <c r="G372" s="120"/>
      <c r="H372" s="120"/>
      <c r="J372" s="6"/>
      <c r="K372" s="38"/>
      <c r="L372" s="21"/>
      <c r="M372" s="21"/>
      <c r="P372" s="21"/>
      <c r="Q372" s="21"/>
      <c r="R372" s="21"/>
      <c r="S372" s="21"/>
    </row>
    <row r="373" spans="1:19" s="3" customFormat="1" ht="12.75">
      <c r="A373" s="6"/>
      <c r="B373" s="6"/>
      <c r="C373" s="6"/>
      <c r="D373" s="6"/>
      <c r="E373" s="9"/>
      <c r="F373" s="10"/>
      <c r="G373" s="10"/>
      <c r="H373" s="10"/>
      <c r="J373" s="6"/>
      <c r="K373" s="38"/>
      <c r="L373" s="21"/>
      <c r="M373" s="21"/>
      <c r="P373" s="21"/>
      <c r="Q373" s="21"/>
      <c r="R373" s="21"/>
      <c r="S373" s="21"/>
    </row>
    <row r="374" spans="1:19" s="3" customFormat="1" ht="12.75">
      <c r="A374" s="6"/>
      <c r="B374" s="6"/>
      <c r="C374" s="6"/>
      <c r="D374" s="6"/>
      <c r="E374" s="20"/>
      <c r="F374" s="5"/>
      <c r="G374" s="10"/>
      <c r="H374" s="5"/>
      <c r="J374" s="6"/>
      <c r="K374" s="38"/>
      <c r="L374" s="21"/>
      <c r="M374" s="21"/>
      <c r="P374" s="21"/>
      <c r="Q374" s="21"/>
      <c r="R374" s="21"/>
      <c r="S374" s="21"/>
    </row>
    <row r="375" spans="1:19" s="3" customFormat="1" ht="12.75">
      <c r="A375" s="6"/>
      <c r="B375" s="14"/>
      <c r="C375" s="14"/>
      <c r="D375" s="14"/>
      <c r="E375" s="122"/>
      <c r="F375" s="5"/>
      <c r="G375" s="10"/>
      <c r="H375" s="5"/>
      <c r="K375" s="38"/>
      <c r="L375" s="21"/>
      <c r="M375" s="21"/>
      <c r="P375" s="21"/>
      <c r="Q375" s="21"/>
      <c r="R375" s="21"/>
      <c r="S375" s="21"/>
    </row>
    <row r="376" spans="1:19" s="3" customFormat="1" ht="12.75">
      <c r="A376" s="6"/>
      <c r="B376" s="6"/>
      <c r="C376" s="6"/>
      <c r="D376" s="6"/>
      <c r="E376" s="125"/>
      <c r="F376" s="122"/>
      <c r="G376" s="122"/>
      <c r="H376" s="122"/>
      <c r="K376" s="38"/>
      <c r="L376" s="21"/>
      <c r="M376" s="21"/>
      <c r="P376" s="21"/>
      <c r="Q376" s="21"/>
      <c r="R376" s="21"/>
      <c r="S376" s="21"/>
    </row>
    <row r="377" spans="1:19" s="3" customFormat="1" ht="12.75">
      <c r="A377" s="11"/>
      <c r="B377" s="11"/>
      <c r="C377" s="11"/>
      <c r="D377" s="11"/>
      <c r="E377" s="122"/>
      <c r="F377" s="21"/>
      <c r="G377" s="131"/>
      <c r="H377" s="21"/>
      <c r="K377" s="38"/>
      <c r="L377" s="21"/>
      <c r="M377" s="21"/>
      <c r="P377" s="21"/>
      <c r="Q377" s="21"/>
      <c r="R377" s="21"/>
      <c r="S377" s="21"/>
    </row>
    <row r="378" spans="1:19" ht="12.75">
      <c r="A378" s="14"/>
      <c r="B378" s="14"/>
      <c r="C378" s="14"/>
      <c r="D378" s="119"/>
      <c r="E378" s="122"/>
      <c r="F378" s="21"/>
      <c r="G378" s="21"/>
      <c r="H378" s="21"/>
      <c r="K378" s="38"/>
      <c r="L378" s="21"/>
      <c r="M378" s="21"/>
      <c r="P378" s="21"/>
      <c r="Q378" s="21"/>
      <c r="R378" s="21"/>
      <c r="S378" s="21"/>
    </row>
    <row r="379" spans="1:19" ht="12.75">
      <c r="A379" s="14"/>
      <c r="B379" s="14"/>
      <c r="C379" s="14"/>
      <c r="D379" s="119"/>
      <c r="E379" s="120"/>
      <c r="F379" s="21"/>
      <c r="G379" s="21"/>
      <c r="H379" s="21"/>
      <c r="K379" s="38"/>
      <c r="L379" s="21"/>
      <c r="M379" s="21"/>
      <c r="P379" s="21"/>
      <c r="Q379" s="21"/>
      <c r="R379" s="21"/>
      <c r="S379" s="21"/>
    </row>
    <row r="380" spans="1:19" ht="12.75">
      <c r="A380" s="14"/>
      <c r="B380" s="14"/>
      <c r="C380" s="14"/>
      <c r="D380" s="124"/>
      <c r="E380" s="120"/>
      <c r="F380" s="21"/>
      <c r="G380" s="21"/>
      <c r="H380" s="21"/>
      <c r="K380" s="38"/>
      <c r="L380" s="21"/>
      <c r="M380" s="21"/>
      <c r="O380" s="6"/>
      <c r="P380" s="21"/>
      <c r="Q380" s="21"/>
      <c r="R380" s="21"/>
      <c r="S380" s="21"/>
    </row>
    <row r="381" spans="1:19" ht="12.75">
      <c r="A381" s="14"/>
      <c r="B381" s="14"/>
      <c r="C381" s="14"/>
      <c r="D381" s="119"/>
      <c r="E381" s="120"/>
      <c r="F381" s="20"/>
      <c r="G381" s="21"/>
      <c r="H381" s="20"/>
      <c r="L381" s="21"/>
      <c r="M381" s="21"/>
      <c r="O381" s="5"/>
      <c r="P381" s="21"/>
      <c r="Q381" s="21"/>
      <c r="R381" s="20"/>
      <c r="S381" s="20"/>
    </row>
    <row r="382" spans="1:19" ht="12.75">
      <c r="A382" s="14"/>
      <c r="B382" s="14"/>
      <c r="C382" s="14"/>
      <c r="D382" s="119"/>
      <c r="E382" s="120"/>
      <c r="F382" s="20"/>
      <c r="G382" s="20"/>
      <c r="H382" s="20"/>
      <c r="L382" s="22"/>
      <c r="M382" s="22"/>
      <c r="O382" s="5"/>
      <c r="P382" s="20"/>
      <c r="Q382" s="20"/>
      <c r="R382" s="14"/>
      <c r="S382" s="14"/>
    </row>
    <row r="383" spans="1:19" ht="12.75">
      <c r="A383" s="14"/>
      <c r="B383" s="14"/>
      <c r="C383" s="14"/>
      <c r="D383" s="123"/>
      <c r="E383" s="120"/>
      <c r="F383" s="20"/>
      <c r="G383" s="20"/>
      <c r="H383" s="20"/>
      <c r="P383" s="14"/>
      <c r="Q383" s="14"/>
      <c r="R383" s="14"/>
      <c r="S383" s="14"/>
    </row>
    <row r="384" spans="1:19" ht="12.75">
      <c r="A384" s="14"/>
      <c r="B384" s="14"/>
      <c r="C384" s="14"/>
      <c r="D384" s="119"/>
      <c r="E384" s="120"/>
      <c r="F384" s="20"/>
      <c r="G384" s="20"/>
      <c r="H384" s="20"/>
      <c r="P384" s="14"/>
      <c r="Q384" s="14"/>
      <c r="R384" s="14"/>
      <c r="S384" s="14"/>
    </row>
    <row r="385" spans="1:19" ht="12.75">
      <c r="A385" s="14"/>
      <c r="B385" s="14"/>
      <c r="C385" s="14"/>
      <c r="D385" s="119"/>
      <c r="E385" s="120"/>
      <c r="F385" s="20"/>
      <c r="G385" s="20"/>
      <c r="H385" s="20"/>
      <c r="P385" s="14"/>
      <c r="Q385" s="14"/>
      <c r="R385" s="14"/>
      <c r="S385" s="14"/>
    </row>
    <row r="386" spans="1:19" ht="12.75">
      <c r="A386" s="14"/>
      <c r="B386" s="14"/>
      <c r="C386" s="14"/>
      <c r="D386" s="119"/>
      <c r="E386" s="20"/>
      <c r="F386" s="20"/>
      <c r="G386" s="20"/>
      <c r="H386" s="20"/>
      <c r="P386" s="14"/>
      <c r="Q386" s="14"/>
      <c r="R386" s="14"/>
      <c r="S386" s="14"/>
    </row>
    <row r="387" spans="1:19" ht="12.75">
      <c r="A387" s="14"/>
      <c r="B387" s="14"/>
      <c r="C387" s="14"/>
      <c r="D387" s="119"/>
      <c r="E387" s="20"/>
      <c r="F387" s="20"/>
      <c r="G387" s="20"/>
      <c r="H387" s="20"/>
      <c r="Q387" s="14"/>
      <c r="R387" s="14"/>
      <c r="S387" s="14"/>
    </row>
    <row r="388" spans="1:19" ht="12.75">
      <c r="A388" s="14"/>
      <c r="B388" s="14"/>
      <c r="C388" s="14"/>
      <c r="D388" s="121"/>
      <c r="E388" s="20"/>
      <c r="F388" s="20"/>
      <c r="G388" s="20"/>
      <c r="H388" s="20"/>
      <c r="Q388" s="14"/>
      <c r="R388" s="14"/>
      <c r="S388" s="14"/>
    </row>
    <row r="389" spans="1:8" ht="12.75">
      <c r="A389" s="14"/>
      <c r="B389" s="14"/>
      <c r="C389" s="14"/>
      <c r="D389" s="119"/>
      <c r="E389" s="20"/>
      <c r="F389" s="20"/>
      <c r="G389" s="20"/>
      <c r="H389" s="20"/>
    </row>
    <row r="390" spans="1:8" ht="12.75">
      <c r="A390" s="14"/>
      <c r="B390" s="14"/>
      <c r="C390" s="14"/>
      <c r="D390" s="119"/>
      <c r="F390" s="20"/>
      <c r="G390" s="20"/>
      <c r="H390" s="20"/>
    </row>
    <row r="391" spans="1:8" ht="12.75">
      <c r="A391" s="14"/>
      <c r="B391" s="14"/>
      <c r="C391" s="14"/>
      <c r="D391" s="121"/>
      <c r="F391" s="20"/>
      <c r="H391" s="20"/>
    </row>
    <row r="392" spans="1:8" ht="12.75">
      <c r="A392" s="14"/>
      <c r="B392" s="14"/>
      <c r="C392" s="14"/>
      <c r="D392" s="119"/>
      <c r="F392" s="20"/>
      <c r="H392" s="20"/>
    </row>
    <row r="393" spans="1:8" ht="12.75">
      <c r="A393" s="14"/>
      <c r="B393" s="14"/>
      <c r="C393" s="14"/>
      <c r="D393" s="119"/>
      <c r="F393" s="20"/>
      <c r="H393" s="20"/>
    </row>
    <row r="394" spans="1:8" ht="12.75">
      <c r="A394" s="14"/>
      <c r="B394" s="14"/>
      <c r="C394" s="14"/>
      <c r="D394" s="119"/>
      <c r="F394" s="20"/>
      <c r="H394" s="20"/>
    </row>
    <row r="395" spans="1:8" ht="12.75">
      <c r="A395" s="14"/>
      <c r="B395" s="14"/>
      <c r="C395" s="14"/>
      <c r="D395" s="119"/>
      <c r="F395" s="20"/>
      <c r="H395" s="20"/>
    </row>
    <row r="396" spans="1:8" ht="12.75">
      <c r="A396" s="14"/>
      <c r="B396" s="14"/>
      <c r="C396" s="14"/>
      <c r="D396" s="119"/>
      <c r="F396" s="20"/>
      <c r="H396" s="20"/>
    </row>
    <row r="397" spans="1:8" ht="12.75">
      <c r="A397" s="14"/>
      <c r="B397" s="14"/>
      <c r="C397" s="14"/>
      <c r="D397" s="121"/>
      <c r="F397" s="20"/>
      <c r="H397" s="20"/>
    </row>
    <row r="398" spans="1:8" ht="12.75">
      <c r="A398" s="14"/>
      <c r="B398" s="14"/>
      <c r="C398" s="14"/>
      <c r="D398" s="14"/>
      <c r="F398" s="20"/>
      <c r="H398" s="20"/>
    </row>
    <row r="399" spans="1:8" ht="12.75">
      <c r="A399" s="14"/>
      <c r="B399" s="14"/>
      <c r="C399" s="14"/>
      <c r="D399" s="14"/>
      <c r="F399" s="20"/>
      <c r="H399" s="20"/>
    </row>
    <row r="400" spans="1:8" ht="12.75">
      <c r="A400" s="14"/>
      <c r="B400" s="14"/>
      <c r="C400" s="14"/>
      <c r="D400" s="14"/>
      <c r="F400" s="20"/>
      <c r="H400" s="20"/>
    </row>
    <row r="401" spans="1:4" ht="12.75">
      <c r="A401" s="14"/>
      <c r="B401" s="14"/>
      <c r="C401" s="14"/>
      <c r="D401" s="14"/>
    </row>
  </sheetData>
  <sheetProtection selectLockedCells="1" selectUnlockedCells="1"/>
  <printOptions horizontalCentered="1"/>
  <pageMargins left="0.5905511811023623" right="0.5905511811023623" top="0.4724409448818898" bottom="0.1968503937007874" header="0" footer="0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2020-06-17T14:10:25Z</cp:lastPrinted>
  <dcterms:created xsi:type="dcterms:W3CDTF">2013-10-25T06:34:10Z</dcterms:created>
  <dcterms:modified xsi:type="dcterms:W3CDTF">2020-11-05T09:40:53Z</dcterms:modified>
  <cp:category/>
  <cp:version/>
  <cp:contentType/>
  <cp:contentStatus/>
</cp:coreProperties>
</file>