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00" windowWidth="16380" windowHeight="2490" activeTab="0"/>
  </bookViews>
  <sheets>
    <sheet name="Príjmy" sheetId="1" r:id="rId1"/>
    <sheet name="Výdavky" sheetId="2" r:id="rId2"/>
  </sheets>
  <definedNames>
    <definedName name="_xlnm.Print_Titles" localSheetId="1">'Výdavky'!$4:$5</definedName>
    <definedName name="_xlnm.Print_Area" localSheetId="0">'Príjmy'!$A$1:$I$187</definedName>
    <definedName name="_xlnm.Print_Area" localSheetId="1">'Výdavky'!$A$1:$K$670</definedName>
  </definedNames>
  <calcPr fullCalcOnLoad="1"/>
</workbook>
</file>

<file path=xl/sharedStrings.xml><?xml version="1.0" encoding="utf-8"?>
<sst xmlns="http://schemas.openxmlformats.org/spreadsheetml/2006/main" count="1325" uniqueCount="500">
  <si>
    <t>Názov</t>
  </si>
  <si>
    <t>Daň z príjmov fyzických osôb</t>
  </si>
  <si>
    <t>Správne poplatky</t>
  </si>
  <si>
    <t>Príjem z výťažkov z lotérií</t>
  </si>
  <si>
    <t>Dotácia - matrika</t>
  </si>
  <si>
    <t>Dotácia - školstvo</t>
  </si>
  <si>
    <t>Dotácia pre žiakov so SZP</t>
  </si>
  <si>
    <t>Dotácia šk. - vzdeláv. pouk.</t>
  </si>
  <si>
    <t>Dotácia - materské školy</t>
  </si>
  <si>
    <t>Dotácia - spoločný šk. úrad</t>
  </si>
  <si>
    <t>Dotácia - ZPS SMARAGD</t>
  </si>
  <si>
    <t>Dotácia - aktivačná činnosť</t>
  </si>
  <si>
    <t>Dotácia - starost. o život. prostr.</t>
  </si>
  <si>
    <t>Dotácia - register obyv.</t>
  </si>
  <si>
    <t>Dotácia - terénna sociálna práca</t>
  </si>
  <si>
    <t>Príjmy celkom</t>
  </si>
  <si>
    <t>Funkč.</t>
  </si>
  <si>
    <t>Rozp.</t>
  </si>
  <si>
    <t>podprogr.</t>
  </si>
  <si>
    <t>členenie</t>
  </si>
  <si>
    <t>1.</t>
  </si>
  <si>
    <t>Plán., manažm. a kontrola</t>
  </si>
  <si>
    <t>1.1.</t>
  </si>
  <si>
    <t>Výkonný manažment mesta</t>
  </si>
  <si>
    <t>1.1.1.</t>
  </si>
  <si>
    <t>Výkon funkcie primátora</t>
  </si>
  <si>
    <t>S p o l u</t>
  </si>
  <si>
    <t>1.1.2.</t>
  </si>
  <si>
    <t>Zasadnutie orgánov mesta</t>
  </si>
  <si>
    <t>Odmeny poslancom, čl. komisií</t>
  </si>
  <si>
    <t>Odvody do fondov</t>
  </si>
  <si>
    <t>06.2.0.</t>
  </si>
  <si>
    <t>1.3.</t>
  </si>
  <si>
    <t>Kontrolná činnosť</t>
  </si>
  <si>
    <t xml:space="preserve">Mzdové prostriedky </t>
  </si>
  <si>
    <t>1.4.</t>
  </si>
  <si>
    <t>Daňová a rozpočt. politika</t>
  </si>
  <si>
    <t>1.5.</t>
  </si>
  <si>
    <t>Účtovníctvo, audit</t>
  </si>
  <si>
    <t>01.1.2.</t>
  </si>
  <si>
    <t>Audítorské služby</t>
  </si>
  <si>
    <t>1.6.</t>
  </si>
  <si>
    <t>Členstvo v org. a združ.</t>
  </si>
  <si>
    <t>08.4.0.</t>
  </si>
  <si>
    <t>Členské príspevky</t>
  </si>
  <si>
    <t xml:space="preserve">2. </t>
  </si>
  <si>
    <t>Propagácia a marketing</t>
  </si>
  <si>
    <t>2.1.</t>
  </si>
  <si>
    <t>Propagácia a prezentácia</t>
  </si>
  <si>
    <t>2.1.1.</t>
  </si>
  <si>
    <t>Web stránka mesta</t>
  </si>
  <si>
    <t>2.1.3.</t>
  </si>
  <si>
    <t>08.3.0.</t>
  </si>
  <si>
    <t>Tlačiarenské služby</t>
  </si>
  <si>
    <t>3.</t>
  </si>
  <si>
    <t>Interné služby</t>
  </si>
  <si>
    <t>3.1.</t>
  </si>
  <si>
    <t>Právne služby</t>
  </si>
  <si>
    <t>Právne služby pre mesto</t>
  </si>
  <si>
    <t>3.2.</t>
  </si>
  <si>
    <t>Vzdelávanie zamestnancov</t>
  </si>
  <si>
    <t>Školenia, kurzy, semináre</t>
  </si>
  <si>
    <t>3.3.</t>
  </si>
  <si>
    <t>Geom. plány, znal. posud.</t>
  </si>
  <si>
    <t>3.4.</t>
  </si>
  <si>
    <t>Údržba budov-nebyt. pr.</t>
  </si>
  <si>
    <t>3.6.</t>
  </si>
  <si>
    <t>Príprava projektov</t>
  </si>
  <si>
    <t>3.7.</t>
  </si>
  <si>
    <t>01.6.0.</t>
  </si>
  <si>
    <t>Odmeny pomoc.prac.silám</t>
  </si>
  <si>
    <t>Tovary a služby</t>
  </si>
  <si>
    <t>4.</t>
  </si>
  <si>
    <t>Služby občanom</t>
  </si>
  <si>
    <t>4.1.</t>
  </si>
  <si>
    <t>Matričný úrad</t>
  </si>
  <si>
    <t>01.3.3.</t>
  </si>
  <si>
    <t>4.2.</t>
  </si>
  <si>
    <t>Klientske centrum</t>
  </si>
  <si>
    <t>4.2.4.</t>
  </si>
  <si>
    <t>Register obyv. - št. dotácia</t>
  </si>
  <si>
    <t>4.3.</t>
  </si>
  <si>
    <t>Informácie pre občanov</t>
  </si>
  <si>
    <t>4.3.1.</t>
  </si>
  <si>
    <t>Mestská televízia - KTV</t>
  </si>
  <si>
    <t>4.3.2.</t>
  </si>
  <si>
    <t>Mestský rozhlas</t>
  </si>
  <si>
    <t>4.4.</t>
  </si>
  <si>
    <t>Stavebný úrad</t>
  </si>
  <si>
    <t>04.4.3.</t>
  </si>
  <si>
    <t>4.5.</t>
  </si>
  <si>
    <t>Starostlivosť o život. prostr.</t>
  </si>
  <si>
    <t>Tarifný plat - št. dotácia</t>
  </si>
  <si>
    <t>4.6.</t>
  </si>
  <si>
    <t>Mestské zdrav. stredisko</t>
  </si>
  <si>
    <t>5.</t>
  </si>
  <si>
    <t>Bezpečnosť a poriadok</t>
  </si>
  <si>
    <t>5.1.</t>
  </si>
  <si>
    <t>Mestská polícia</t>
  </si>
  <si>
    <t>03.1.0.</t>
  </si>
  <si>
    <t xml:space="preserve">Všeobecné služby </t>
  </si>
  <si>
    <t>5.2.</t>
  </si>
  <si>
    <t>Požiarna ochrana</t>
  </si>
  <si>
    <t>03.2.0.</t>
  </si>
  <si>
    <t>5.4.</t>
  </si>
  <si>
    <t>Obsl.kamer.syst.-chr.dielňa</t>
  </si>
  <si>
    <t>6.</t>
  </si>
  <si>
    <t>Odpadové hospodárstvo</t>
  </si>
  <si>
    <t>6.1.</t>
  </si>
  <si>
    <t>Nakladanie s TKO</t>
  </si>
  <si>
    <t>05.1.0.</t>
  </si>
  <si>
    <t>6.2.</t>
  </si>
  <si>
    <t>Separácia odpadu</t>
  </si>
  <si>
    <t>7.</t>
  </si>
  <si>
    <t>Komunikácie</t>
  </si>
  <si>
    <t>7.1.</t>
  </si>
  <si>
    <t>Oprava miestnych komun.</t>
  </si>
  <si>
    <t>04.5.1.</t>
  </si>
  <si>
    <t>8.</t>
  </si>
  <si>
    <t xml:space="preserve">Doprava                 </t>
  </si>
  <si>
    <t>8.1.</t>
  </si>
  <si>
    <t>Prímestská doprava</t>
  </si>
  <si>
    <t>9.</t>
  </si>
  <si>
    <t xml:space="preserve">Vzdelávanie             </t>
  </si>
  <si>
    <t>09.1.2.</t>
  </si>
  <si>
    <t>Príspevok mesta</t>
  </si>
  <si>
    <t>9.4.3.</t>
  </si>
  <si>
    <t>Centrum voľného času</t>
  </si>
  <si>
    <t>09.6.0.1</t>
  </si>
  <si>
    <t>Šk. strav. v špec. ZŠ</t>
  </si>
  <si>
    <t>9.5.4.</t>
  </si>
  <si>
    <t>9.6.</t>
  </si>
  <si>
    <t>Spoločný šk. úrad</t>
  </si>
  <si>
    <t xml:space="preserve">9.7. </t>
  </si>
  <si>
    <t>Ost. šk. zariadenia</t>
  </si>
  <si>
    <t>Príspevok pre Súkr. centrum...</t>
  </si>
  <si>
    <t>10.</t>
  </si>
  <si>
    <t xml:space="preserve">Šport                           </t>
  </si>
  <si>
    <t>10.1.</t>
  </si>
  <si>
    <t>Podpora grantovým syst.</t>
  </si>
  <si>
    <t>08.1.0.</t>
  </si>
  <si>
    <t>Dotácia na šport. činnosť</t>
  </si>
  <si>
    <t>10.3.</t>
  </si>
  <si>
    <t>11.</t>
  </si>
  <si>
    <t xml:space="preserve">Kultúra          </t>
  </si>
  <si>
    <t>11.1.</t>
  </si>
  <si>
    <t>Mestské kultúrne akcie</t>
  </si>
  <si>
    <t>11.2.</t>
  </si>
  <si>
    <t>11.4.</t>
  </si>
  <si>
    <t>Ost. aktivity v obl. kultúry</t>
  </si>
  <si>
    <t>11.5.</t>
  </si>
  <si>
    <t>Dotácie práv. osobám</t>
  </si>
  <si>
    <t>Dotácie spoloč. organizáciám</t>
  </si>
  <si>
    <t>08.6.0.</t>
  </si>
  <si>
    <t>Dotácie cirkvám</t>
  </si>
  <si>
    <t>12.</t>
  </si>
  <si>
    <t>Prostredie pre život</t>
  </si>
  <si>
    <t>12.1.</t>
  </si>
  <si>
    <t>Údržba ver. zelene a MK</t>
  </si>
  <si>
    <t>12.2.</t>
  </si>
  <si>
    <t>Aktivačná činnosť a MOS</t>
  </si>
  <si>
    <t>12.3.</t>
  </si>
  <si>
    <t>Verejné osvetlenie</t>
  </si>
  <si>
    <t>06.4.0.</t>
  </si>
  <si>
    <t>12.4.</t>
  </si>
  <si>
    <t>Vodné hospodárstvo</t>
  </si>
  <si>
    <t>12.4.2.</t>
  </si>
  <si>
    <t>Inv. akcie a súvisiace výd.</t>
  </si>
  <si>
    <t>12.6.</t>
  </si>
  <si>
    <t>Údržba cint. a dom smútku</t>
  </si>
  <si>
    <t>12.7.</t>
  </si>
  <si>
    <t>Splácanie úrokov, úverov</t>
  </si>
  <si>
    <t>01.7.0.</t>
  </si>
  <si>
    <t>12.8.</t>
  </si>
  <si>
    <t>12.10.</t>
  </si>
  <si>
    <t>Správa nájomných bytov</t>
  </si>
  <si>
    <t>06.1.0.</t>
  </si>
  <si>
    <t xml:space="preserve">13. </t>
  </si>
  <si>
    <t>Sociálna oblasť</t>
  </si>
  <si>
    <t>13.1.</t>
  </si>
  <si>
    <t>Opatrovateľská služba</t>
  </si>
  <si>
    <t>13.2.</t>
  </si>
  <si>
    <t xml:space="preserve">Spoločné stravovanie </t>
  </si>
  <si>
    <t xml:space="preserve">Stravovanie dôchodcov </t>
  </si>
  <si>
    <t>13.3.</t>
  </si>
  <si>
    <t>Kluby dôchodcov</t>
  </si>
  <si>
    <t>13.4.</t>
  </si>
  <si>
    <t>Sociálna pomoc deťom</t>
  </si>
  <si>
    <t>Použitie dot. - stravovanie</t>
  </si>
  <si>
    <t>13.5.</t>
  </si>
  <si>
    <t>13.6.</t>
  </si>
  <si>
    <t>Dávky v hmotnej núdzi</t>
  </si>
  <si>
    <t>13.7.</t>
  </si>
  <si>
    <t xml:space="preserve">14. </t>
  </si>
  <si>
    <t>Administratíva</t>
  </si>
  <si>
    <t>14.1.</t>
  </si>
  <si>
    <t>Verejná správa</t>
  </si>
  <si>
    <t>Všeobecný materiál</t>
  </si>
  <si>
    <t>Použitie rodinných prídavkov</t>
  </si>
  <si>
    <t>Údržba strojov a zar.</t>
  </si>
  <si>
    <t>14.3.</t>
  </si>
  <si>
    <t>Poplatky za vedenie účtov</t>
  </si>
  <si>
    <t>Výdavky spolu</t>
  </si>
  <si>
    <t>Vlastné príjmy CVČ</t>
  </si>
  <si>
    <t>3.5.</t>
  </si>
  <si>
    <t>Odkúpenie nehnuteľností</t>
  </si>
  <si>
    <t>Nemocenské dávky</t>
  </si>
  <si>
    <t>9.2.3.</t>
  </si>
  <si>
    <t>Údržba školských budov</t>
  </si>
  <si>
    <t>Pokuty</t>
  </si>
  <si>
    <t>Skutočnosť</t>
  </si>
  <si>
    <t>Odchodné</t>
  </si>
  <si>
    <t>Vydáv. mestských novín a propagačných mat.</t>
  </si>
  <si>
    <t>Transféry jednotlivcom</t>
  </si>
  <si>
    <t>12.12.</t>
  </si>
  <si>
    <t>12.13.</t>
  </si>
  <si>
    <t>Úroky z bankových úverov</t>
  </si>
  <si>
    <t>Odmena pre kronikára</t>
  </si>
  <si>
    <t>01.1.1.</t>
  </si>
  <si>
    <t>10.4.0.</t>
  </si>
  <si>
    <t>08.2.0.</t>
  </si>
  <si>
    <t>09.5.0.</t>
  </si>
  <si>
    <t>04.2.1.</t>
  </si>
  <si>
    <t>10.1.2.</t>
  </si>
  <si>
    <t>10.7.0.</t>
  </si>
  <si>
    <t>10.2.0.</t>
  </si>
  <si>
    <t>Dotácia - register adries</t>
  </si>
  <si>
    <t>4.2.2.</t>
  </si>
  <si>
    <t>Register adries - št. dotácia</t>
  </si>
  <si>
    <t>Propagácia,  web.stránka mesta</t>
  </si>
  <si>
    <t>2.1.2.</t>
  </si>
  <si>
    <t>Vydanie publ.o meste a iné propag.materiály</t>
  </si>
  <si>
    <t>Nemocenské dávky, odchodné</t>
  </si>
  <si>
    <t>MŠK prevádzka</t>
  </si>
  <si>
    <t>11.3.</t>
  </si>
  <si>
    <t xml:space="preserve">Údržba štadióna </t>
  </si>
  <si>
    <t>Kultúrna činnosť</t>
  </si>
  <si>
    <t>Kronika mesta</t>
  </si>
  <si>
    <t>Internet. prístup</t>
  </si>
  <si>
    <t>Zabezp. opatr. služby</t>
  </si>
  <si>
    <t>Vrátenie nepoužiteľnej dotácie</t>
  </si>
  <si>
    <t xml:space="preserve">Podpora miestnej zamestnanosti </t>
  </si>
  <si>
    <t>Spolu</t>
  </si>
  <si>
    <t>12.9.</t>
  </si>
  <si>
    <t>Projekt - Ihrisko</t>
  </si>
  <si>
    <t>Neinvestičné výdavky</t>
  </si>
  <si>
    <t>1.2.</t>
  </si>
  <si>
    <t>Plánovacie dokumenty</t>
  </si>
  <si>
    <t>Prevencia proti kriminalite - projekt</t>
  </si>
  <si>
    <t>Modernizácia učební v ZŠ</t>
  </si>
  <si>
    <t>PN, odchodné</t>
  </si>
  <si>
    <t>13.8.</t>
  </si>
  <si>
    <t>Realizácia komunitného plánu</t>
  </si>
  <si>
    <t xml:space="preserve">15. </t>
  </si>
  <si>
    <t xml:space="preserve">Podnikateľská činnosť </t>
  </si>
  <si>
    <t>15.1.</t>
  </si>
  <si>
    <t>Podnikateľská činnosť mesta</t>
  </si>
  <si>
    <t>Prípr. projektov - neinv. výd.</t>
  </si>
  <si>
    <t>9.1.3.</t>
  </si>
  <si>
    <t>MŠ - realizácia projektu</t>
  </si>
  <si>
    <t>5.3.</t>
  </si>
  <si>
    <t>Digitálne zastupiteľstvo,ost.výd.</t>
  </si>
  <si>
    <t>Členský príspevok</t>
  </si>
  <si>
    <t>Úcta k starším, príspevky</t>
  </si>
  <si>
    <t>Odchodné / Odstupné</t>
  </si>
  <si>
    <t>Dotácia od iných obcí pre SSÚ</t>
  </si>
  <si>
    <t>Príjem z podnikania</t>
  </si>
  <si>
    <t>5.5.</t>
  </si>
  <si>
    <t>Zabezpečenie  volieb</t>
  </si>
  <si>
    <t>Projekt: Wifi pre Hurbanovo</t>
  </si>
  <si>
    <t>Terénna sociálna práca - projekt</t>
  </si>
  <si>
    <t>Občianska poriadková služba - projekt</t>
  </si>
  <si>
    <t>Zar. pre seniorov a súvisiace služby</t>
  </si>
  <si>
    <t>Príjem za separáciu odpadu</t>
  </si>
  <si>
    <t>Rozvoj  mesta - inde nedefinovaný</t>
  </si>
  <si>
    <t>12.4.3.</t>
  </si>
  <si>
    <t>Oprava a obnova - vodné hosp.</t>
  </si>
  <si>
    <t>Kreditné úroky</t>
  </si>
  <si>
    <t>Kultúrne podujatia mesta</t>
  </si>
  <si>
    <t>Schv.rozp.</t>
  </si>
  <si>
    <t>Očak.sk.</t>
  </si>
  <si>
    <t>pol.</t>
  </si>
  <si>
    <t>2017</t>
  </si>
  <si>
    <t>Smerný územný plán - neinv.</t>
  </si>
  <si>
    <t xml:space="preserve">Poplatok za komunálne odpady </t>
  </si>
  <si>
    <t>Predaj výrobkov, sl. a ostatný príjem</t>
  </si>
  <si>
    <t>Príjem z predaja pozemkov</t>
  </si>
  <si>
    <t>Dotácia - obč. poriad. služba</t>
  </si>
  <si>
    <t>Dotácia - dopravné</t>
  </si>
  <si>
    <t xml:space="preserve">            - stravovanie</t>
  </si>
  <si>
    <t xml:space="preserve">            - školské potreby</t>
  </si>
  <si>
    <t>Dotácia na podporu zamestn.chr.d.</t>
  </si>
  <si>
    <t xml:space="preserve">Pridelené rod. prídavky </t>
  </si>
  <si>
    <t>Granty, sponzorské - hasiči a ost.</t>
  </si>
  <si>
    <t>Dot. - modernizácia učební</t>
  </si>
  <si>
    <t>Dot.-projekt: Wifi pre Hurbanovo</t>
  </si>
  <si>
    <t>Prevod št. prostr. z min. roka</t>
  </si>
  <si>
    <t>Prevod prostr. z rezervného fondu</t>
  </si>
  <si>
    <t>Úver na projekt - krátkodobý</t>
  </si>
  <si>
    <t>Predaj výrobkov, služieb.-odd. kultúry</t>
  </si>
  <si>
    <t>Dotácia - staveb. činnosť - SSÚ</t>
  </si>
  <si>
    <t>Dotácia - voľby</t>
  </si>
  <si>
    <t>Dotácia z NSK - účelová</t>
  </si>
  <si>
    <t>Dotácia - ďalšie účel. dotácia</t>
  </si>
  <si>
    <t>Št. dot. na stravovanie</t>
  </si>
  <si>
    <t>Dotácia na podporu zamestn.-50j</t>
  </si>
  <si>
    <t xml:space="preserve">Dobropisy, vratky                                     </t>
  </si>
  <si>
    <t>Projekt - prevencia proti kriminalite</t>
  </si>
  <si>
    <t>Investičná dotácia pre ZŠ</t>
  </si>
  <si>
    <t>Dotácia od zahr. subjektu</t>
  </si>
  <si>
    <t>Dot.-investičné dotácie z NSK</t>
  </si>
  <si>
    <t>Geodetické práce a iné služby</t>
  </si>
  <si>
    <t>Údržba budov - všeob. materiál</t>
  </si>
  <si>
    <t>KTV - príprava programov</t>
  </si>
  <si>
    <t>Údržba mestského rozhlasu</t>
  </si>
  <si>
    <t>Všeob. mat. - kvety, vence, ...</t>
  </si>
  <si>
    <t>Vydanie publikácií a propag. mat.</t>
  </si>
  <si>
    <t>Prevádzkové stroje</t>
  </si>
  <si>
    <t>Transféry pre inú obec</t>
  </si>
  <si>
    <t>Úroky z úverov ŠFRB a env.fond</t>
  </si>
  <si>
    <t>Dotácia neinv. - projekt ihrisko Cultplay</t>
  </si>
  <si>
    <t>9.2.1.</t>
  </si>
  <si>
    <t>ZŠ - ročník 1-4</t>
  </si>
  <si>
    <t>09.1.2.1</t>
  </si>
  <si>
    <t>Mzdové prostriedky</t>
  </si>
  <si>
    <t>Náhrada príjmu pri PN a odchodné</t>
  </si>
  <si>
    <t>ZŠ - ročník 5-9</t>
  </si>
  <si>
    <t>09.2.1.1</t>
  </si>
  <si>
    <t>S p o l u ZŠ</t>
  </si>
  <si>
    <t>9.4.1.</t>
  </si>
  <si>
    <t>Školský klub</t>
  </si>
  <si>
    <t>09.6.0.8</t>
  </si>
  <si>
    <t>Náhr.príjmu pri PN, odchodné</t>
  </si>
  <si>
    <t>S p o l u ŠK</t>
  </si>
  <si>
    <t>9.5.1.</t>
  </si>
  <si>
    <t xml:space="preserve">Školské stravovanie 1-4 </t>
  </si>
  <si>
    <t>09.6.0.2</t>
  </si>
  <si>
    <t>09.6.0.2.</t>
  </si>
  <si>
    <t>Školské stravovanie 5-9</t>
  </si>
  <si>
    <t>09.6.0.3</t>
  </si>
  <si>
    <t>Náhrada príjmi pri PN</t>
  </si>
  <si>
    <t>Dotácie pre žiakov</t>
  </si>
  <si>
    <t xml:space="preserve">     - doprava žiakov</t>
  </si>
  <si>
    <t xml:space="preserve">     - dopravné prenesené z minulého roku </t>
  </si>
  <si>
    <t>10.7.0.1</t>
  </si>
  <si>
    <t xml:space="preserve">      - šk. potreby </t>
  </si>
  <si>
    <t>Spolu za celú školu</t>
  </si>
  <si>
    <t>9.2.2.</t>
  </si>
  <si>
    <t>ZŠ Árpáda Fesztyho s VJM 1-4.</t>
  </si>
  <si>
    <t>09.1.2.1.</t>
  </si>
  <si>
    <t>ZŠ Árpáda Fesztyho s VJM 5-9.</t>
  </si>
  <si>
    <t>09.2.1.1.</t>
  </si>
  <si>
    <t>9.4.2.</t>
  </si>
  <si>
    <t>09.6.0.8.</t>
  </si>
  <si>
    <t>9.5.2</t>
  </si>
  <si>
    <t>Školské stravovanie MŠ</t>
  </si>
  <si>
    <t>09.6.0.1.</t>
  </si>
  <si>
    <t>Náhrada príjmu pri PN</t>
  </si>
  <si>
    <t>9.5.2.</t>
  </si>
  <si>
    <t>Školské stravovanie 1-4.r.</t>
  </si>
  <si>
    <t>Školské stravovanie 5-9.r.</t>
  </si>
  <si>
    <t>09.6.0.3.</t>
  </si>
  <si>
    <t>9.1.2.</t>
  </si>
  <si>
    <t>Materská škola</t>
  </si>
  <si>
    <t>09.1.1.1.</t>
  </si>
  <si>
    <t xml:space="preserve">     - doprava žiakov-ZŠsMŠÁF</t>
  </si>
  <si>
    <t>1.0.7.0.</t>
  </si>
  <si>
    <t xml:space="preserve">      - šk. potreby - ZŠsMŠÁF</t>
  </si>
  <si>
    <t>9.3.</t>
  </si>
  <si>
    <t>Základná umelecká škola</t>
  </si>
  <si>
    <t>0950</t>
  </si>
  <si>
    <t>Nemocenské</t>
  </si>
  <si>
    <t>9.1.1.</t>
  </si>
  <si>
    <t>09111</t>
  </si>
  <si>
    <t>9.5.3.</t>
  </si>
  <si>
    <t>Školská jedáleň pri MŠ</t>
  </si>
  <si>
    <t>09601</t>
  </si>
  <si>
    <t>Spolu za celú MŠ</t>
  </si>
  <si>
    <t>Schv. rozp.</t>
  </si>
  <si>
    <t>Očak. sk.</t>
  </si>
  <si>
    <t>Na odchodné</t>
  </si>
  <si>
    <t>Na nemocenské dávky</t>
  </si>
  <si>
    <t>Bežné výdavky - mesto</t>
  </si>
  <si>
    <t>Bež. výd. rozp. organizácie</t>
  </si>
  <si>
    <t>Bež. výd. MZS - zrušená rozp. org.</t>
  </si>
  <si>
    <t xml:space="preserve">S p o l u 1. - 4. </t>
  </si>
  <si>
    <t>Sumarizácia bežných výdavkov mesta</t>
  </si>
  <si>
    <t>Bežné výdavky</t>
  </si>
  <si>
    <t>Bežné výdavky mesta bez rozpočtových organizácií</t>
  </si>
  <si>
    <t>Kapitálové výdavky mesta bez rozpočtových organizácií</t>
  </si>
  <si>
    <t>Smerný územný plán - inv.</t>
  </si>
  <si>
    <t>Nákup pozemkov</t>
  </si>
  <si>
    <t>Projektové dokumentácie</t>
  </si>
  <si>
    <t>Nákup - inv. výdavky</t>
  </si>
  <si>
    <t>Rekonštrukcia budovy</t>
  </si>
  <si>
    <t>Rozšírenie kamerového syst.</t>
  </si>
  <si>
    <t>Rozšír. MK, rekonštr. chodníka</t>
  </si>
  <si>
    <t>09.1.1.</t>
  </si>
  <si>
    <t>Rekonštrukcia MŠ pri ZŠ</t>
  </si>
  <si>
    <t>Projekt-Modernizácia učební</t>
  </si>
  <si>
    <t>Rekonštrukčné práce</t>
  </si>
  <si>
    <t>Umelecké dielo</t>
  </si>
  <si>
    <t>Osadenie nových vodomerov</t>
  </si>
  <si>
    <t>Rozšír. vodovod.siete mesta</t>
  </si>
  <si>
    <t>Splátky bankových úverov</t>
  </si>
  <si>
    <t>Splátky úverov ŠFRB a env.fond</t>
  </si>
  <si>
    <t>Splátka krátkodobého úveru</t>
  </si>
  <si>
    <t>Investičny rozvoj</t>
  </si>
  <si>
    <t>Budovanie optickej siete mesta</t>
  </si>
  <si>
    <t>Realizácia inv. projektov</t>
  </si>
  <si>
    <t>Rekonštr. nebyt. priestorov</t>
  </si>
  <si>
    <t>Kapitálový transfér</t>
  </si>
  <si>
    <t xml:space="preserve">Investičné výd. </t>
  </si>
  <si>
    <t>Projekt Wifi pre mesto</t>
  </si>
  <si>
    <t>Nákup softvéru, výp. techn.</t>
  </si>
  <si>
    <t>Kapitálové výdavky</t>
  </si>
  <si>
    <t>Základná škola s materskou školou Á. Fesztyho s VJM, Hurbanovo</t>
  </si>
  <si>
    <t>Základná umelecká škola, Komárňanská 116, Hurbanovo</t>
  </si>
  <si>
    <t>Materská škola Hurbanovo, Nový diel č. 50, Hurbanovo</t>
  </si>
  <si>
    <t>Zariadenie  pre  seniorov - Smaragd, Hurbanovo</t>
  </si>
  <si>
    <t>Modernizácia ŠJ</t>
  </si>
  <si>
    <t>Obstaranie objektov</t>
  </si>
  <si>
    <t>Obstaranie kapitálových výd.</t>
  </si>
  <si>
    <t>Spolu za celé zariadenie</t>
  </si>
  <si>
    <t>Sumarizácia kapitálových výdavkov mesta</t>
  </si>
  <si>
    <t>Kapitálové výdavky - mesto</t>
  </si>
  <si>
    <t>Sumarizácia výdavkových finančných operácií mesta</t>
  </si>
  <si>
    <t>Výdavkové finančné operácie</t>
  </si>
  <si>
    <t>Sumarizácia výdavkov mesta</t>
  </si>
  <si>
    <t>Celkové výdavky mesta</t>
  </si>
  <si>
    <t>Bežné príjmy mesta bez rozpočtových organizácií</t>
  </si>
  <si>
    <t>Bežné príjmy</t>
  </si>
  <si>
    <t>Vlastné príjmy</t>
  </si>
  <si>
    <t>Režijné náklady ŠJ</t>
  </si>
  <si>
    <t>Z vratiek ZP</t>
  </si>
  <si>
    <t>Dotácia na olympiády</t>
  </si>
  <si>
    <t>Dotácia z ÚPSVaR</t>
  </si>
  <si>
    <t>Projekty</t>
  </si>
  <si>
    <t>Mimorozpočtové zdroje</t>
  </si>
  <si>
    <t>Vlasný pr. školy (nájomné, zber papiera)</t>
  </si>
  <si>
    <t>Príspevok zamestnávateľa na stravu</t>
  </si>
  <si>
    <t>Stravovanie, vl.príjem</t>
  </si>
  <si>
    <t>ZŠ - dobropisy za energiu, ostatné príjmy</t>
  </si>
  <si>
    <t>ŠJ - dobropisy za energiu</t>
  </si>
  <si>
    <t>ZŠ - vratky zo zdrav.poistenia</t>
  </si>
  <si>
    <t>Výučtovanie projektu KIP</t>
  </si>
  <si>
    <t>Projekty, granty</t>
  </si>
  <si>
    <t>Spolu vlastné príjmy</t>
  </si>
  <si>
    <t>Školné</t>
  </si>
  <si>
    <t>Úroky</t>
  </si>
  <si>
    <t>Získané granty</t>
  </si>
  <si>
    <t>Dobropisy</t>
  </si>
  <si>
    <t>Školné a stravné</t>
  </si>
  <si>
    <t>Náhrady z poistného</t>
  </si>
  <si>
    <t>Získaná dotácia ÚPSVaR</t>
  </si>
  <si>
    <t>Z prenajatých strojov</t>
  </si>
  <si>
    <t>Platby od obyvateľov</t>
  </si>
  <si>
    <t>Z vratiek zo ZP</t>
  </si>
  <si>
    <t>Sumarizácia bežných príjmov mesta</t>
  </si>
  <si>
    <t>Bežné príjmy - mesto</t>
  </si>
  <si>
    <t>Bež. príjmy rozp. organizácie</t>
  </si>
  <si>
    <t>Bež. príjmy MZS - zrušená rozp. org.</t>
  </si>
  <si>
    <t>Kapitálové príjmy mesta bez rozpočtových organizácií</t>
  </si>
  <si>
    <t>Príjmové finančné operácie mesta bez rozpočtových organizácií</t>
  </si>
  <si>
    <t>ZŠsMŠ ÁF - zostatok z min. rokov ŠJ</t>
  </si>
  <si>
    <t>MŠ - zostatok z minulých rokov ŠJ</t>
  </si>
  <si>
    <t>ZŠ - prostriedky z min. roka</t>
  </si>
  <si>
    <t>Sumarizácia kapitálových príjmov mesta</t>
  </si>
  <si>
    <t>Kapitálové príjmy mesta</t>
  </si>
  <si>
    <t>Príjmové finančné operácie - rozpočtové organizácie</t>
  </si>
  <si>
    <t>Sumarizácia príjmových finančných operácií mesta</t>
  </si>
  <si>
    <t>Príjmové finančné operácie - mesto</t>
  </si>
  <si>
    <t>Príjmové FO - rozp. organizácie</t>
  </si>
  <si>
    <t>Sumarizácia príjmov mesta</t>
  </si>
  <si>
    <t>Kapitálové výd. rozp. organizácií</t>
  </si>
  <si>
    <t>Celkové príjmy mesta</t>
  </si>
  <si>
    <t>Vlastné príjmy - ŠJ</t>
  </si>
  <si>
    <t>P r í j m y v členení na bežné, kapitálové a finančné operácie</t>
  </si>
  <si>
    <t>ZUŠ - prostriedky z min. roka</t>
  </si>
  <si>
    <t>Reprezentačné vádavky</t>
  </si>
  <si>
    <t>Daň z nehnuteľností</t>
  </si>
  <si>
    <t>Ostatné miestne dane</t>
  </si>
  <si>
    <t>Príjem z prenájmu</t>
  </si>
  <si>
    <t>Č. progr.</t>
  </si>
  <si>
    <t>Základná škola Nám. Konkolyho-Thege č. 2, Hurbanovo</t>
  </si>
  <si>
    <t>S p o l u ŠJ</t>
  </si>
  <si>
    <t xml:space="preserve">S p o l u  5. - 9. </t>
  </si>
  <si>
    <t>S p o l u  ZŠ</t>
  </si>
  <si>
    <t>Vl. príjmy-nájomné, za prebyt maj., dobropisy...</t>
  </si>
  <si>
    <t>Vlastné príjmy - ŠKD</t>
  </si>
  <si>
    <t>Vlastné príjmy - MŠ</t>
  </si>
  <si>
    <t>Ihrisko/Cultplay - inv. dotácia</t>
  </si>
  <si>
    <t>Inv. dotácia na rekonštr. štadiona</t>
  </si>
  <si>
    <t>Výdavky mesta v členení na bežné, kapitálové a finančné operácie</t>
  </si>
  <si>
    <t>Rozpočet Mesta Hurbanovo na roky 2020, 2021 a 2022</t>
  </si>
  <si>
    <t>Rozpočet</t>
  </si>
  <si>
    <t>2020</t>
  </si>
  <si>
    <t>2021</t>
  </si>
  <si>
    <t>2022</t>
  </si>
  <si>
    <t>údaje v €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</si>
</sst>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\ _S_k_-;\-* #,##0\ _S_k_-;_-* \-??\ _S_k_-;_-@_-"/>
    <numFmt numFmtId="175" formatCode="_-* #,##0.00\ _S_k_-;\-* #,##0.00\ _S_k_-;_-* \-??\ _S_k_-;_-@_-"/>
    <numFmt numFmtId="176" formatCode="dd/mm/yyyy"/>
    <numFmt numFmtId="177" formatCode="mmm\ dd"/>
    <numFmt numFmtId="178" formatCode="_-* #,##0\ _S_k_-;\-* #,##0\ _S_k_-;_-* &quot;-&quot;??\ _S_k_-;_-@_-"/>
    <numFmt numFmtId="179" formatCode="\P\r\a\vd\a;&quot;Pravda&quot;;&quot;Nepravda&quot;"/>
    <numFmt numFmtId="180" formatCode="[$€-2]\ #\ ##,000_);[Red]\([$¥€-2]\ #\ ##,000\)"/>
    <numFmt numFmtId="181" formatCode="#,##0_ ;\-#,##0\ "/>
    <numFmt numFmtId="182" formatCode="000\ 00"/>
    <numFmt numFmtId="183" formatCode="0.000"/>
    <numFmt numFmtId="184" formatCode="0.0"/>
    <numFmt numFmtId="185" formatCode="[$-41B]dddd\,\ d\.\ mmmm\ yyyy"/>
    <numFmt numFmtId="186" formatCode="#,##0.0"/>
  </numFmts>
  <fonts count="88">
    <font>
      <sz val="10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CE"/>
      <family val="2"/>
    </font>
    <font>
      <b/>
      <sz val="6"/>
      <name val="Arial"/>
      <family val="2"/>
    </font>
    <font>
      <b/>
      <sz val="6"/>
      <name val="Times New Roman"/>
      <family val="1"/>
    </font>
    <font>
      <i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u val="single"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l"/>
      <family val="0"/>
    </font>
    <font>
      <sz val="8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40"/>
      <name val="Calibri"/>
      <family val="2"/>
    </font>
    <font>
      <b/>
      <sz val="10"/>
      <name val="Calibri"/>
      <family val="2"/>
    </font>
    <font>
      <b/>
      <sz val="8"/>
      <color indexed="4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b/>
      <sz val="12"/>
      <color indexed="40"/>
      <name val="Arial"/>
      <family val="2"/>
    </font>
    <font>
      <b/>
      <sz val="8"/>
      <color indexed="40"/>
      <name val="Arial"/>
      <family val="2"/>
    </font>
    <font>
      <sz val="8"/>
      <color indexed="4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b/>
      <sz val="12"/>
      <color rgb="FF00B0F0"/>
      <name val="Arial"/>
      <family val="2"/>
    </font>
    <font>
      <b/>
      <sz val="8"/>
      <color rgb="FF00B0F0"/>
      <name val="Arial"/>
      <family val="2"/>
    </font>
    <font>
      <sz val="8"/>
      <color rgb="FF00B0F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00B0F0"/>
      <name val="Calibri"/>
      <family val="2"/>
    </font>
    <font>
      <sz val="8"/>
      <color rgb="FF00B0F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thin"/>
      <bottom/>
    </border>
    <border>
      <left style="thin"/>
      <right style="hair"/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0" fontId="58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0" fillId="25" borderId="5" applyNumberFormat="0" applyFont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6" borderId="8" applyNumberFormat="0" applyAlignment="0" applyProtection="0"/>
    <xf numFmtId="0" fontId="71" fillId="27" borderId="8" applyNumberFormat="0" applyAlignment="0" applyProtection="0"/>
    <xf numFmtId="0" fontId="72" fillId="27" borderId="9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</cellStyleXfs>
  <cellXfs count="838">
    <xf numFmtId="0" fontId="0" fillId="0" borderId="0" xfId="0" applyAlignment="1">
      <alignment/>
    </xf>
    <xf numFmtId="3" fontId="3" fillId="0" borderId="0" xfId="33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3" fontId="1" fillId="0" borderId="0" xfId="33" applyNumberFormat="1" applyFont="1" applyFill="1" applyBorder="1" applyAlignment="1" applyProtection="1">
      <alignment horizontal="right"/>
      <protection/>
    </xf>
    <xf numFmtId="174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33" applyNumberFormat="1" applyFont="1" applyFill="1" applyBorder="1" applyAlignment="1" applyProtection="1">
      <alignment horizontal="right"/>
      <protection/>
    </xf>
    <xf numFmtId="3" fontId="2" fillId="0" borderId="0" xfId="33" applyNumberFormat="1" applyFont="1" applyFill="1" applyBorder="1" applyAlignment="1" applyProtection="1">
      <alignment horizontal="right"/>
      <protection/>
    </xf>
    <xf numFmtId="4" fontId="3" fillId="0" borderId="0" xfId="33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33" applyNumberFormat="1" applyFont="1" applyFill="1" applyBorder="1" applyAlignment="1" applyProtection="1">
      <alignment horizontal="right"/>
      <protection/>
    </xf>
    <xf numFmtId="3" fontId="9" fillId="0" borderId="0" xfId="33" applyNumberFormat="1" applyFont="1" applyFill="1" applyBorder="1" applyAlignment="1" applyProtection="1">
      <alignment horizontal="right"/>
      <protection/>
    </xf>
    <xf numFmtId="4" fontId="7" fillId="0" borderId="0" xfId="33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0" xfId="33" applyNumberFormat="1" applyFont="1" applyFill="1" applyBorder="1" applyAlignment="1" applyProtection="1">
      <alignment horizontal="right"/>
      <protection/>
    </xf>
    <xf numFmtId="4" fontId="75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50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6" fillId="0" borderId="0" xfId="33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center"/>
    </xf>
    <xf numFmtId="1" fontId="77" fillId="0" borderId="0" xfId="0" applyNumberFormat="1" applyFont="1" applyAlignment="1">
      <alignment/>
    </xf>
    <xf numFmtId="1" fontId="78" fillId="0" borderId="0" xfId="0" applyNumberFormat="1" applyFont="1" applyAlignment="1">
      <alignment/>
    </xf>
    <xf numFmtId="0" fontId="79" fillId="0" borderId="0" xfId="0" applyFont="1" applyAlignment="1">
      <alignment/>
    </xf>
    <xf numFmtId="0" fontId="3" fillId="0" borderId="0" xfId="0" applyFont="1" applyAlignment="1">
      <alignment/>
    </xf>
    <xf numFmtId="1" fontId="4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" fontId="3" fillId="0" borderId="0" xfId="0" applyNumberFormat="1" applyFont="1" applyAlignment="1">
      <alignment/>
    </xf>
    <xf numFmtId="0" fontId="77" fillId="0" borderId="0" xfId="0" applyFont="1" applyBorder="1" applyAlignment="1">
      <alignment/>
    </xf>
    <xf numFmtId="0" fontId="79" fillId="0" borderId="0" xfId="0" applyFont="1" applyBorder="1" applyAlignment="1">
      <alignment/>
    </xf>
    <xf numFmtId="3" fontId="7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7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7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left"/>
    </xf>
    <xf numFmtId="4" fontId="3" fillId="0" borderId="0" xfId="33" applyNumberFormat="1" applyFont="1" applyFill="1" applyBorder="1" applyAlignment="1" applyProtection="1">
      <alignment horizontal="right"/>
      <protection/>
    </xf>
    <xf numFmtId="4" fontId="80" fillId="0" borderId="0" xfId="0" applyNumberFormat="1" applyFont="1" applyFill="1" applyBorder="1" applyAlignment="1">
      <alignment/>
    </xf>
    <xf numFmtId="4" fontId="80" fillId="0" borderId="0" xfId="33" applyNumberFormat="1" applyFont="1" applyFill="1" applyBorder="1" applyAlignment="1" applyProtection="1">
      <alignment horizontal="right"/>
      <protection/>
    </xf>
    <xf numFmtId="3" fontId="80" fillId="0" borderId="0" xfId="33" applyNumberFormat="1" applyFont="1" applyFill="1" applyBorder="1" applyAlignment="1" applyProtection="1">
      <alignment horizontal="right"/>
      <protection/>
    </xf>
    <xf numFmtId="3" fontId="3" fillId="0" borderId="0" xfId="33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33" applyNumberFormat="1" applyFont="1" applyFill="1" applyBorder="1" applyAlignment="1" applyProtection="1">
      <alignment horizontal="right"/>
      <protection/>
    </xf>
    <xf numFmtId="3" fontId="3" fillId="0" borderId="10" xfId="33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2" xfId="33" applyNumberFormat="1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6" xfId="33" applyNumberFormat="1" applyFont="1" applyFill="1" applyBorder="1" applyAlignment="1" applyProtection="1">
      <alignment horizontal="right"/>
      <protection/>
    </xf>
    <xf numFmtId="3" fontId="3" fillId="0" borderId="16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horizontal="right"/>
    </xf>
    <xf numFmtId="4" fontId="3" fillId="0" borderId="20" xfId="33" applyNumberFormat="1" applyFont="1" applyFill="1" applyBorder="1" applyAlignment="1" applyProtection="1">
      <alignment horizontal="right"/>
      <protection/>
    </xf>
    <xf numFmtId="4" fontId="3" fillId="0" borderId="21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24" xfId="0" applyFont="1" applyFill="1" applyBorder="1" applyAlignment="1">
      <alignment/>
    </xf>
    <xf numFmtId="49" fontId="1" fillId="0" borderId="23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Fill="1" applyBorder="1" applyAlignment="1">
      <alignment/>
    </xf>
    <xf numFmtId="49" fontId="1" fillId="0" borderId="25" xfId="0" applyNumberFormat="1" applyFont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49" fontId="1" fillId="0" borderId="3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49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0" fontId="3" fillId="0" borderId="36" xfId="0" applyFont="1" applyFill="1" applyBorder="1" applyAlignment="1">
      <alignment/>
    </xf>
    <xf numFmtId="49" fontId="1" fillId="0" borderId="37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49" fontId="1" fillId="0" borderId="27" xfId="0" applyNumberFormat="1" applyFont="1" applyBorder="1" applyAlignment="1">
      <alignment horizontal="center"/>
    </xf>
    <xf numFmtId="0" fontId="3" fillId="0" borderId="15" xfId="49" applyFont="1" applyFill="1" applyBorder="1">
      <alignment/>
      <protection/>
    </xf>
    <xf numFmtId="3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3" xfId="49" applyFont="1" applyFill="1" applyBorder="1">
      <alignment/>
      <protection/>
    </xf>
    <xf numFmtId="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49" fontId="1" fillId="0" borderId="38" xfId="0" applyNumberFormat="1" applyFont="1" applyBorder="1" applyAlignment="1">
      <alignment horizontal="center"/>
    </xf>
    <xf numFmtId="0" fontId="3" fillId="0" borderId="17" xfId="49" applyFont="1" applyFill="1" applyBorder="1">
      <alignment/>
      <protection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1" fillId="0" borderId="33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4" fontId="81" fillId="0" borderId="10" xfId="0" applyNumberFormat="1" applyFont="1" applyBorder="1" applyAlignment="1">
      <alignment/>
    </xf>
    <xf numFmtId="4" fontId="81" fillId="0" borderId="10" xfId="0" applyNumberFormat="1" applyFont="1" applyBorder="1" applyAlignment="1">
      <alignment horizontal="right"/>
    </xf>
    <xf numFmtId="3" fontId="81" fillId="0" borderId="10" xfId="0" applyNumberFormat="1" applyFont="1" applyBorder="1" applyAlignment="1">
      <alignment horizontal="right"/>
    </xf>
    <xf numFmtId="0" fontId="81" fillId="0" borderId="15" xfId="0" applyFont="1" applyBorder="1" applyAlignment="1">
      <alignment/>
    </xf>
    <xf numFmtId="3" fontId="81" fillId="0" borderId="16" xfId="0" applyNumberFormat="1" applyFont="1" applyBorder="1" applyAlignment="1">
      <alignment horizontal="right"/>
    </xf>
    <xf numFmtId="0" fontId="81" fillId="0" borderId="13" xfId="0" applyFont="1" applyBorder="1" applyAlignment="1">
      <alignment/>
    </xf>
    <xf numFmtId="0" fontId="81" fillId="0" borderId="11" xfId="0" applyFont="1" applyBorder="1" applyAlignment="1">
      <alignment/>
    </xf>
    <xf numFmtId="4" fontId="81" fillId="0" borderId="11" xfId="0" applyNumberFormat="1" applyFont="1" applyBorder="1" applyAlignment="1">
      <alignment horizontal="right"/>
    </xf>
    <xf numFmtId="3" fontId="81" fillId="0" borderId="11" xfId="0" applyNumberFormat="1" applyFont="1" applyBorder="1" applyAlignment="1">
      <alignment horizontal="right"/>
    </xf>
    <xf numFmtId="3" fontId="81" fillId="0" borderId="14" xfId="0" applyNumberFormat="1" applyFont="1" applyBorder="1" applyAlignment="1">
      <alignment horizontal="right"/>
    </xf>
    <xf numFmtId="4" fontId="81" fillId="0" borderId="19" xfId="0" applyNumberFormat="1" applyFont="1" applyBorder="1" applyAlignment="1">
      <alignment/>
    </xf>
    <xf numFmtId="4" fontId="81" fillId="0" borderId="20" xfId="0" applyNumberFormat="1" applyFont="1" applyBorder="1" applyAlignment="1">
      <alignment/>
    </xf>
    <xf numFmtId="0" fontId="81" fillId="0" borderId="14" xfId="0" applyFont="1" applyBorder="1" applyAlignment="1">
      <alignment/>
    </xf>
    <xf numFmtId="0" fontId="81" fillId="0" borderId="16" xfId="0" applyFont="1" applyBorder="1" applyAlignment="1">
      <alignment/>
    </xf>
    <xf numFmtId="0" fontId="81" fillId="0" borderId="17" xfId="0" applyFont="1" applyBorder="1" applyAlignment="1">
      <alignment/>
    </xf>
    <xf numFmtId="0" fontId="81" fillId="0" borderId="18" xfId="0" applyFont="1" applyBorder="1" applyAlignment="1">
      <alignment/>
    </xf>
    <xf numFmtId="4" fontId="81" fillId="0" borderId="21" xfId="0" applyNumberFormat="1" applyFont="1" applyBorder="1" applyAlignment="1">
      <alignment/>
    </xf>
    <xf numFmtId="4" fontId="81" fillId="0" borderId="12" xfId="0" applyNumberFormat="1" applyFont="1" applyBorder="1" applyAlignment="1">
      <alignment horizontal="right"/>
    </xf>
    <xf numFmtId="3" fontId="81" fillId="0" borderId="12" xfId="0" applyNumberFormat="1" applyFont="1" applyBorder="1" applyAlignment="1">
      <alignment horizontal="right"/>
    </xf>
    <xf numFmtId="3" fontId="81" fillId="0" borderId="18" xfId="0" applyNumberFormat="1" applyFont="1" applyBorder="1" applyAlignment="1">
      <alignment horizontal="right"/>
    </xf>
    <xf numFmtId="0" fontId="1" fillId="0" borderId="31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0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81" fillId="0" borderId="10" xfId="0" applyNumberFormat="1" applyFont="1" applyBorder="1" applyAlignment="1">
      <alignment/>
    </xf>
    <xf numFmtId="3" fontId="3" fillId="0" borderId="10" xfId="33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81" fillId="0" borderId="12" xfId="0" applyNumberFormat="1" applyFont="1" applyBorder="1" applyAlignment="1">
      <alignment/>
    </xf>
    <xf numFmtId="3" fontId="3" fillId="0" borderId="12" xfId="33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4" fontId="1" fillId="0" borderId="30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82" fillId="0" borderId="30" xfId="0" applyNumberFormat="1" applyFont="1" applyBorder="1" applyAlignment="1">
      <alignment/>
    </xf>
    <xf numFmtId="3" fontId="1" fillId="0" borderId="30" xfId="33" applyNumberFormat="1" applyFont="1" applyFill="1" applyBorder="1" applyAlignment="1">
      <alignment/>
    </xf>
    <xf numFmtId="3" fontId="82" fillId="0" borderId="31" xfId="0" applyNumberFormat="1" applyFont="1" applyBorder="1" applyAlignment="1">
      <alignment/>
    </xf>
    <xf numFmtId="3" fontId="81" fillId="0" borderId="16" xfId="0" applyNumberFormat="1" applyFont="1" applyBorder="1" applyAlignment="1">
      <alignment/>
    </xf>
    <xf numFmtId="3" fontId="81" fillId="0" borderId="18" xfId="0" applyNumberFormat="1" applyFont="1" applyBorder="1" applyAlignment="1">
      <alignment/>
    </xf>
    <xf numFmtId="0" fontId="1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4" fontId="81" fillId="0" borderId="15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3" fillId="0" borderId="28" xfId="49" applyFont="1" applyFill="1" applyBorder="1">
      <alignment/>
      <protection/>
    </xf>
    <xf numFmtId="0" fontId="1" fillId="0" borderId="29" xfId="0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1" fillId="0" borderId="29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4" fontId="3" fillId="0" borderId="27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4" fontId="3" fillId="0" borderId="34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3" fontId="1" fillId="0" borderId="31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49" fontId="1" fillId="0" borderId="38" xfId="0" applyNumberFormat="1" applyFont="1" applyFill="1" applyBorder="1" applyAlignment="1">
      <alignment horizontal="center"/>
    </xf>
    <xf numFmtId="4" fontId="3" fillId="0" borderId="12" xfId="33" applyNumberFormat="1" applyFont="1" applyFill="1" applyBorder="1" applyAlignment="1" applyProtection="1">
      <alignment horizontal="right"/>
      <protection/>
    </xf>
    <xf numFmtId="4" fontId="3" fillId="0" borderId="11" xfId="33" applyNumberFormat="1" applyFont="1" applyFill="1" applyBorder="1" applyAlignment="1" applyProtection="1">
      <alignment horizontal="right"/>
      <protection/>
    </xf>
    <xf numFmtId="3" fontId="3" fillId="0" borderId="11" xfId="33" applyNumberFormat="1" applyFont="1" applyFill="1" applyBorder="1" applyAlignment="1" applyProtection="1">
      <alignment horizontal="right"/>
      <protection/>
    </xf>
    <xf numFmtId="3" fontId="3" fillId="0" borderId="14" xfId="33" applyNumberFormat="1" applyFont="1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left"/>
    </xf>
    <xf numFmtId="4" fontId="3" fillId="0" borderId="11" xfId="0" applyNumberFormat="1" applyFont="1" applyBorder="1" applyAlignment="1">
      <alignment vertical="center" wrapText="1"/>
    </xf>
    <xf numFmtId="1" fontId="3" fillId="0" borderId="13" xfId="0" applyNumberFormat="1" applyFont="1" applyBorder="1" applyAlignment="1">
      <alignment/>
    </xf>
    <xf numFmtId="1" fontId="3" fillId="0" borderId="14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 horizontal="left"/>
    </xf>
    <xf numFmtId="4" fontId="3" fillId="0" borderId="27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4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4" fontId="3" fillId="0" borderId="34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1" fillId="0" borderId="33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4" fontId="1" fillId="0" borderId="30" xfId="0" applyNumberFormat="1" applyFont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0" fontId="1" fillId="0" borderId="33" xfId="0" applyFont="1" applyBorder="1" applyAlignment="1">
      <alignment/>
    </xf>
    <xf numFmtId="4" fontId="1" fillId="22" borderId="10" xfId="0" applyNumberFormat="1" applyFont="1" applyFill="1" applyBorder="1" applyAlignment="1">
      <alignment horizontal="right"/>
    </xf>
    <xf numFmtId="3" fontId="1" fillId="37" borderId="10" xfId="0" applyNumberFormat="1" applyFont="1" applyFill="1" applyBorder="1" applyAlignment="1">
      <alignment horizontal="right"/>
    </xf>
    <xf numFmtId="3" fontId="1" fillId="38" borderId="10" xfId="0" applyNumberFormat="1" applyFont="1" applyFill="1" applyBorder="1" applyAlignment="1">
      <alignment horizontal="right"/>
    </xf>
    <xf numFmtId="4" fontId="3" fillId="0" borderId="10" xfId="33" applyNumberFormat="1" applyFont="1" applyFill="1" applyBorder="1" applyAlignment="1" applyProtection="1">
      <alignment horizontal="right"/>
      <protection/>
    </xf>
    <xf numFmtId="3" fontId="3" fillId="0" borderId="10" xfId="33" applyNumberFormat="1" applyFont="1" applyFill="1" applyBorder="1" applyAlignment="1" applyProtection="1">
      <alignment horizontal="right"/>
      <protection/>
    </xf>
    <xf numFmtId="4" fontId="1" fillId="22" borderId="10" xfId="33" applyNumberFormat="1" applyFont="1" applyFill="1" applyBorder="1" applyAlignment="1" applyProtection="1">
      <alignment horizontal="right"/>
      <protection/>
    </xf>
    <xf numFmtId="3" fontId="1" fillId="37" borderId="10" xfId="33" applyNumberFormat="1" applyFont="1" applyFill="1" applyBorder="1" applyAlignment="1" applyProtection="1">
      <alignment horizontal="right"/>
      <protection/>
    </xf>
    <xf numFmtId="3" fontId="1" fillId="38" borderId="10" xfId="33" applyNumberFormat="1" applyFont="1" applyFill="1" applyBorder="1" applyAlignment="1" applyProtection="1">
      <alignment horizontal="right"/>
      <protection/>
    </xf>
    <xf numFmtId="4" fontId="1" fillId="0" borderId="10" xfId="33" applyNumberFormat="1" applyFont="1" applyFill="1" applyBorder="1" applyAlignment="1" applyProtection="1">
      <alignment horizontal="right"/>
      <protection/>
    </xf>
    <xf numFmtId="4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76" fillId="0" borderId="10" xfId="0" applyNumberFormat="1" applyFont="1" applyFill="1" applyBorder="1" applyAlignment="1">
      <alignment horizontal="right"/>
    </xf>
    <xf numFmtId="4" fontId="1" fillId="22" borderId="11" xfId="0" applyNumberFormat="1" applyFont="1" applyFill="1" applyBorder="1" applyAlignment="1">
      <alignment horizontal="right"/>
    </xf>
    <xf numFmtId="3" fontId="1" fillId="37" borderId="11" xfId="0" applyNumberFormat="1" applyFont="1" applyFill="1" applyBorder="1" applyAlignment="1">
      <alignment horizontal="right"/>
    </xf>
    <xf numFmtId="3" fontId="1" fillId="38" borderId="11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3" fontId="1" fillId="38" borderId="14" xfId="0" applyNumberFormat="1" applyFont="1" applyFill="1" applyBorder="1" applyAlignment="1">
      <alignment horizontal="right"/>
    </xf>
    <xf numFmtId="3" fontId="3" fillId="0" borderId="16" xfId="33" applyNumberFormat="1" applyFont="1" applyFill="1" applyBorder="1" applyAlignment="1" applyProtection="1">
      <alignment horizontal="right"/>
      <protection/>
    </xf>
    <xf numFmtId="3" fontId="1" fillId="38" borderId="16" xfId="33" applyNumberFormat="1" applyFont="1" applyFill="1" applyBorder="1" applyAlignment="1" applyProtection="1">
      <alignment horizontal="right"/>
      <protection/>
    </xf>
    <xf numFmtId="3" fontId="1" fillId="38" borderId="16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76" fillId="0" borderId="16" xfId="0" applyNumberFormat="1" applyFont="1" applyFill="1" applyBorder="1" applyAlignment="1">
      <alignment horizontal="right"/>
    </xf>
    <xf numFmtId="49" fontId="1" fillId="0" borderId="37" xfId="0" applyNumberFormat="1" applyFont="1" applyFill="1" applyBorder="1" applyAlignment="1">
      <alignment horizontal="center"/>
    </xf>
    <xf numFmtId="4" fontId="1" fillId="22" borderId="19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20" xfId="33" applyNumberFormat="1" applyFont="1" applyFill="1" applyBorder="1" applyAlignment="1" applyProtection="1">
      <alignment horizontal="right"/>
      <protection/>
    </xf>
    <xf numFmtId="4" fontId="1" fillId="22" borderId="20" xfId="33" applyNumberFormat="1" applyFont="1" applyFill="1" applyBorder="1" applyAlignment="1" applyProtection="1">
      <alignment horizontal="right"/>
      <protection/>
    </xf>
    <xf numFmtId="4" fontId="1" fillId="0" borderId="20" xfId="33" applyNumberFormat="1" applyFont="1" applyFill="1" applyBorder="1" applyAlignment="1" applyProtection="1">
      <alignment horizontal="right"/>
      <protection/>
    </xf>
    <xf numFmtId="4" fontId="1" fillId="22" borderId="20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3" fillId="0" borderId="10" xfId="49" applyNumberFormat="1" applyFont="1" applyFill="1" applyBorder="1" applyAlignment="1">
      <alignment horizontal="right"/>
      <protection/>
    </xf>
    <xf numFmtId="3" fontId="3" fillId="0" borderId="10" xfId="49" applyNumberFormat="1" applyFont="1" applyFill="1" applyBorder="1" applyAlignment="1">
      <alignment horizontal="right"/>
      <protection/>
    </xf>
    <xf numFmtId="3" fontId="3" fillId="0" borderId="16" xfId="49" applyNumberFormat="1" applyFont="1" applyFill="1" applyBorder="1" applyAlignment="1">
      <alignment horizontal="right"/>
      <protection/>
    </xf>
    <xf numFmtId="4" fontId="3" fillId="0" borderId="20" xfId="49" applyNumberFormat="1" applyFont="1" applyFill="1" applyBorder="1" applyAlignment="1">
      <alignment horizontal="right"/>
      <protection/>
    </xf>
    <xf numFmtId="1" fontId="3" fillId="0" borderId="16" xfId="49" applyNumberFormat="1" applyFont="1" applyFill="1" applyBorder="1" applyAlignment="1">
      <alignment/>
      <protection/>
    </xf>
    <xf numFmtId="0" fontId="4" fillId="39" borderId="44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3" fontId="4" fillId="35" borderId="44" xfId="0" applyNumberFormat="1" applyFont="1" applyFill="1" applyBorder="1" applyAlignment="1">
      <alignment horizontal="right"/>
    </xf>
    <xf numFmtId="0" fontId="4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4" fillId="39" borderId="0" xfId="0" applyFont="1" applyFill="1" applyAlignment="1">
      <alignment/>
    </xf>
    <xf numFmtId="3" fontId="4" fillId="35" borderId="0" xfId="0" applyNumberFormat="1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/>
    </xf>
    <xf numFmtId="0" fontId="4" fillId="36" borderId="0" xfId="0" applyFont="1" applyFill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3" fillId="0" borderId="0" xfId="49" applyFont="1" applyFill="1" applyBorder="1">
      <alignment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17" fillId="0" borderId="20" xfId="0" applyFont="1" applyFill="1" applyBorder="1" applyAlignment="1">
      <alignment/>
    </xf>
    <xf numFmtId="2" fontId="17" fillId="0" borderId="20" xfId="0" applyNumberFormat="1" applyFont="1" applyFill="1" applyBorder="1" applyAlignment="1">
      <alignment/>
    </xf>
    <xf numFmtId="0" fontId="3" fillId="0" borderId="16" xfId="49" applyFont="1" applyFill="1" applyBorder="1" applyAlignment="1">
      <alignment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182" fontId="18" fillId="0" borderId="25" xfId="0" applyNumberFormat="1" applyFont="1" applyBorder="1" applyAlignment="1">
      <alignment horizontal="left"/>
    </xf>
    <xf numFmtId="1" fontId="20" fillId="0" borderId="16" xfId="49" applyNumberFormat="1" applyFont="1" applyFill="1" applyBorder="1" applyAlignment="1">
      <alignment/>
      <protection/>
    </xf>
    <xf numFmtId="0" fontId="1" fillId="0" borderId="1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 horizontal="left"/>
    </xf>
    <xf numFmtId="0" fontId="1" fillId="0" borderId="11" xfId="49" applyFont="1" applyBorder="1" applyAlignment="1">
      <alignment horizontal="left"/>
      <protection/>
    </xf>
    <xf numFmtId="0" fontId="20" fillId="0" borderId="14" xfId="49" applyFont="1" applyFill="1" applyBorder="1" applyAlignment="1">
      <alignment/>
      <protection/>
    </xf>
    <xf numFmtId="0" fontId="18" fillId="0" borderId="19" xfId="0" applyFont="1" applyFill="1" applyBorder="1" applyAlignment="1">
      <alignment/>
    </xf>
    <xf numFmtId="4" fontId="81" fillId="0" borderId="10" xfId="38" applyNumberFormat="1" applyFont="1" applyFill="1" applyBorder="1" applyAlignment="1" applyProtection="1">
      <alignment/>
      <protection/>
    </xf>
    <xf numFmtId="3" fontId="81" fillId="0" borderId="10" xfId="38" applyNumberFormat="1" applyFont="1" applyFill="1" applyBorder="1" applyAlignment="1" applyProtection="1">
      <alignment/>
      <protection/>
    </xf>
    <xf numFmtId="3" fontId="3" fillId="0" borderId="10" xfId="38" applyNumberFormat="1" applyFont="1" applyFill="1" applyBorder="1" applyAlignment="1" applyProtection="1">
      <alignment/>
      <protection/>
    </xf>
    <xf numFmtId="4" fontId="81" fillId="0" borderId="12" xfId="38" applyNumberFormat="1" applyFont="1" applyFill="1" applyBorder="1" applyAlignment="1" applyProtection="1">
      <alignment/>
      <protection/>
    </xf>
    <xf numFmtId="3" fontId="81" fillId="0" borderId="12" xfId="38" applyNumberFormat="1" applyFont="1" applyFill="1" applyBorder="1" applyAlignment="1" applyProtection="1">
      <alignment/>
      <protection/>
    </xf>
    <xf numFmtId="3" fontId="3" fillId="0" borderId="12" xfId="38" applyNumberFormat="1" applyFont="1" applyFill="1" applyBorder="1" applyAlignment="1" applyProtection="1">
      <alignment/>
      <protection/>
    </xf>
    <xf numFmtId="4" fontId="1" fillId="0" borderId="30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3" fontId="1" fillId="0" borderId="31" xfId="0" applyNumberFormat="1" applyFont="1" applyFill="1" applyBorder="1" applyAlignment="1">
      <alignment horizontal="right"/>
    </xf>
    <xf numFmtId="4" fontId="81" fillId="0" borderId="20" xfId="38" applyNumberFormat="1" applyFont="1" applyFill="1" applyBorder="1" applyAlignment="1" applyProtection="1">
      <alignment/>
      <protection/>
    </xf>
    <xf numFmtId="4" fontId="81" fillId="0" borderId="21" xfId="38" applyNumberFormat="1" applyFont="1" applyFill="1" applyBorder="1" applyAlignment="1" applyProtection="1">
      <alignment/>
      <protection/>
    </xf>
    <xf numFmtId="4" fontId="1" fillId="0" borderId="33" xfId="0" applyNumberFormat="1" applyFont="1" applyFill="1" applyBorder="1" applyAlignment="1">
      <alignment horizontal="right"/>
    </xf>
    <xf numFmtId="3" fontId="81" fillId="0" borderId="16" xfId="38" applyNumberFormat="1" applyFont="1" applyFill="1" applyBorder="1" applyAlignment="1" applyProtection="1">
      <alignment/>
      <protection/>
    </xf>
    <xf numFmtId="3" fontId="81" fillId="0" borderId="18" xfId="38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right"/>
    </xf>
    <xf numFmtId="4" fontId="3" fillId="0" borderId="10" xfId="38" applyNumberFormat="1" applyFont="1" applyFill="1" applyBorder="1" applyAlignment="1" applyProtection="1">
      <alignment/>
      <protection/>
    </xf>
    <xf numFmtId="4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4" fontId="3" fillId="0" borderId="20" xfId="38" applyNumberFormat="1" applyFont="1" applyFill="1" applyBorder="1" applyAlignment="1" applyProtection="1">
      <alignment/>
      <protection/>
    </xf>
    <xf numFmtId="4" fontId="1" fillId="0" borderId="21" xfId="0" applyNumberFormat="1" applyFont="1" applyBorder="1" applyAlignment="1">
      <alignment horizontal="right"/>
    </xf>
    <xf numFmtId="3" fontId="3" fillId="0" borderId="16" xfId="38" applyNumberFormat="1" applyFont="1" applyFill="1" applyBorder="1" applyAlignment="1" applyProtection="1">
      <alignment/>
      <protection/>
    </xf>
    <xf numFmtId="3" fontId="1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81" fillId="0" borderId="10" xfId="0" applyNumberFormat="1" applyFont="1" applyBorder="1" applyAlignment="1">
      <alignment horizontal="right"/>
    </xf>
    <xf numFmtId="3" fontId="81" fillId="0" borderId="16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81" fillId="0" borderId="12" xfId="0" applyNumberFormat="1" applyFont="1" applyBorder="1" applyAlignment="1">
      <alignment horizontal="right"/>
    </xf>
    <xf numFmtId="3" fontId="81" fillId="0" borderId="18" xfId="0" applyNumberFormat="1" applyFont="1" applyBorder="1" applyAlignment="1">
      <alignment horizontal="right"/>
    </xf>
    <xf numFmtId="3" fontId="82" fillId="0" borderId="30" xfId="0" applyNumberFormat="1" applyFont="1" applyFill="1" applyBorder="1" applyAlignment="1">
      <alignment horizontal="right"/>
    </xf>
    <xf numFmtId="3" fontId="82" fillId="0" borderId="31" xfId="0" applyNumberFormat="1" applyFont="1" applyFill="1" applyBorder="1" applyAlignment="1">
      <alignment horizontal="right"/>
    </xf>
    <xf numFmtId="4" fontId="3" fillId="0" borderId="20" xfId="33" applyNumberFormat="1" applyFont="1" applyBorder="1" applyAlignment="1">
      <alignment horizontal="right"/>
    </xf>
    <xf numFmtId="4" fontId="3" fillId="0" borderId="21" xfId="33" applyNumberFormat="1" applyFont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3" fontId="1" fillId="37" borderId="16" xfId="33" applyNumberFormat="1" applyFont="1" applyFill="1" applyBorder="1" applyAlignment="1" applyProtection="1">
      <alignment horizontal="right"/>
      <protection/>
    </xf>
    <xf numFmtId="3" fontId="1" fillId="37" borderId="16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1" fillId="22" borderId="16" xfId="33" applyNumberFormat="1" applyFont="1" applyFill="1" applyBorder="1" applyAlignment="1" applyProtection="1">
      <alignment horizontal="right"/>
      <protection/>
    </xf>
    <xf numFmtId="4" fontId="3" fillId="0" borderId="16" xfId="33" applyNumberFormat="1" applyFont="1" applyFill="1" applyBorder="1" applyAlignment="1" applyProtection="1">
      <alignment horizontal="right"/>
      <protection/>
    </xf>
    <xf numFmtId="4" fontId="1" fillId="22" borderId="16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19" xfId="38" applyNumberFormat="1" applyFont="1" applyFill="1" applyBorder="1" applyAlignment="1" applyProtection="1">
      <alignment/>
      <protection/>
    </xf>
    <xf numFmtId="4" fontId="3" fillId="0" borderId="11" xfId="38" applyNumberFormat="1" applyFont="1" applyFill="1" applyBorder="1" applyAlignment="1" applyProtection="1">
      <alignment/>
      <protection/>
    </xf>
    <xf numFmtId="3" fontId="3" fillId="0" borderId="11" xfId="38" applyNumberFormat="1" applyFont="1" applyFill="1" applyBorder="1" applyAlignment="1" applyProtection="1">
      <alignment/>
      <protection/>
    </xf>
    <xf numFmtId="3" fontId="3" fillId="0" borderId="14" xfId="38" applyNumberFormat="1" applyFont="1" applyFill="1" applyBorder="1" applyAlignment="1" applyProtection="1">
      <alignment/>
      <protection/>
    </xf>
    <xf numFmtId="3" fontId="83" fillId="0" borderId="12" xfId="0" applyNumberFormat="1" applyFont="1" applyFill="1" applyBorder="1" applyAlignment="1">
      <alignment horizontal="right"/>
    </xf>
    <xf numFmtId="3" fontId="83" fillId="0" borderId="18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left"/>
    </xf>
    <xf numFmtId="0" fontId="1" fillId="0" borderId="45" xfId="49" applyFont="1" applyFill="1" applyBorder="1" applyAlignment="1">
      <alignment/>
      <protection/>
    </xf>
    <xf numFmtId="1" fontId="1" fillId="0" borderId="46" xfId="49" applyNumberFormat="1" applyFont="1" applyFill="1" applyBorder="1" applyAlignment="1">
      <alignment/>
      <protection/>
    </xf>
    <xf numFmtId="1" fontId="1" fillId="0" borderId="29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 horizontal="right"/>
    </xf>
    <xf numFmtId="4" fontId="3" fillId="0" borderId="34" xfId="33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81" fillId="0" borderId="27" xfId="0" applyNumberFormat="1" applyFont="1" applyBorder="1" applyAlignment="1">
      <alignment horizontal="right"/>
    </xf>
    <xf numFmtId="3" fontId="81" fillId="0" borderId="26" xfId="0" applyNumberFormat="1" applyFont="1" applyBorder="1" applyAlignment="1">
      <alignment horizontal="right"/>
    </xf>
    <xf numFmtId="0" fontId="24" fillId="0" borderId="26" xfId="0" applyFont="1" applyFill="1" applyBorder="1" applyAlignment="1">
      <alignment horizontal="left"/>
    </xf>
    <xf numFmtId="4" fontId="1" fillId="22" borderId="26" xfId="0" applyNumberFormat="1" applyFont="1" applyFill="1" applyBorder="1" applyAlignment="1">
      <alignment horizontal="right"/>
    </xf>
    <xf numFmtId="4" fontId="1" fillId="22" borderId="34" xfId="0" applyNumberFormat="1" applyFont="1" applyFill="1" applyBorder="1" applyAlignment="1">
      <alignment horizontal="right"/>
    </xf>
    <xf numFmtId="3" fontId="1" fillId="37" borderId="27" xfId="0" applyNumberFormat="1" applyFont="1" applyFill="1" applyBorder="1" applyAlignment="1">
      <alignment horizontal="right"/>
    </xf>
    <xf numFmtId="3" fontId="1" fillId="38" borderId="27" xfId="0" applyNumberFormat="1" applyFont="1" applyFill="1" applyBorder="1" applyAlignment="1">
      <alignment horizontal="right"/>
    </xf>
    <xf numFmtId="3" fontId="1" fillId="38" borderId="26" xfId="0" applyNumberFormat="1" applyFont="1" applyFill="1" applyBorder="1" applyAlignment="1">
      <alignment horizontal="right"/>
    </xf>
    <xf numFmtId="4" fontId="3" fillId="0" borderId="48" xfId="33" applyNumberFormat="1" applyFont="1" applyBorder="1" applyAlignment="1">
      <alignment horizontal="right"/>
    </xf>
    <xf numFmtId="4" fontId="3" fillId="0" borderId="49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3" fontId="81" fillId="0" borderId="49" xfId="0" applyNumberFormat="1" applyFont="1" applyBorder="1" applyAlignment="1">
      <alignment horizontal="right"/>
    </xf>
    <xf numFmtId="3" fontId="81" fillId="0" borderId="50" xfId="0" applyNumberFormat="1" applyFont="1" applyBorder="1" applyAlignment="1">
      <alignment horizontal="right"/>
    </xf>
    <xf numFmtId="4" fontId="1" fillId="22" borderId="27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4" fontId="3" fillId="0" borderId="0" xfId="38" applyNumberFormat="1" applyFont="1" applyFill="1" applyBorder="1" applyAlignment="1" applyProtection="1">
      <alignment/>
      <protection/>
    </xf>
    <xf numFmtId="3" fontId="3" fillId="0" borderId="0" xfId="38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4" fillId="39" borderId="0" xfId="0" applyFont="1" applyFill="1" applyAlignment="1">
      <alignment/>
    </xf>
    <xf numFmtId="0" fontId="8" fillId="39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4" fontId="7" fillId="35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6" xfId="0" applyFont="1" applyBorder="1" applyAlignment="1">
      <alignment/>
    </xf>
    <xf numFmtId="4" fontId="1" fillId="0" borderId="34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6" xfId="0" applyFont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22" borderId="13" xfId="0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1" fillId="22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46" xfId="0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6" xfId="0" applyFont="1" applyFill="1" applyBorder="1" applyAlignment="1">
      <alignment/>
    </xf>
    <xf numFmtId="176" fontId="3" fillId="0" borderId="15" xfId="0" applyNumberFormat="1" applyFont="1" applyBorder="1" applyAlignment="1">
      <alignment/>
    </xf>
    <xf numFmtId="177" fontId="1" fillId="0" borderId="15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0" fontId="1" fillId="41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49" fontId="3" fillId="0" borderId="51" xfId="0" applyNumberFormat="1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1" fillId="41" borderId="15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3" fillId="41" borderId="52" xfId="0" applyFont="1" applyFill="1" applyBorder="1" applyAlignment="1">
      <alignment/>
    </xf>
    <xf numFmtId="0" fontId="3" fillId="41" borderId="51" xfId="0" applyFont="1" applyFill="1" applyBorder="1" applyAlignment="1">
      <alignment/>
    </xf>
    <xf numFmtId="0" fontId="3" fillId="0" borderId="51" xfId="0" applyNumberFormat="1" applyFont="1" applyBorder="1" applyAlignment="1">
      <alignment/>
    </xf>
    <xf numFmtId="4" fontId="1" fillId="22" borderId="20" xfId="0" applyNumberFormat="1" applyFont="1" applyFill="1" applyBorder="1" applyAlignment="1">
      <alignment/>
    </xf>
    <xf numFmtId="4" fontId="1" fillId="22" borderId="10" xfId="0" applyNumberFormat="1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" fontId="3" fillId="0" borderId="0" xfId="50" applyNumberFormat="1" applyFont="1" applyFill="1" applyBorder="1" applyAlignment="1">
      <alignment/>
      <protection/>
    </xf>
    <xf numFmtId="1" fontId="12" fillId="0" borderId="0" xfId="50" applyNumberFormat="1" applyFont="1" applyFill="1" applyBorder="1" applyAlignment="1">
      <alignment/>
      <protection/>
    </xf>
    <xf numFmtId="0" fontId="1" fillId="0" borderId="0" xfId="50" applyFont="1" applyFill="1" applyBorder="1" applyAlignment="1">
      <alignment/>
      <protection/>
    </xf>
    <xf numFmtId="0" fontId="12" fillId="0" borderId="0" xfId="50" applyFont="1" applyFill="1" applyBorder="1" applyAlignment="1">
      <alignment/>
      <protection/>
    </xf>
    <xf numFmtId="0" fontId="3" fillId="0" borderId="0" xfId="50" applyFont="1" applyFill="1" applyBorder="1" applyAlignment="1">
      <alignment/>
      <protection/>
    </xf>
    <xf numFmtId="0" fontId="1" fillId="0" borderId="52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174" fontId="0" fillId="0" borderId="0" xfId="0" applyNumberForma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3" fontId="1" fillId="38" borderId="10" xfId="0" applyNumberFormat="1" applyFont="1" applyFill="1" applyBorder="1" applyAlignment="1">
      <alignment/>
    </xf>
    <xf numFmtId="3" fontId="1" fillId="38" borderId="16" xfId="0" applyNumberFormat="1" applyFont="1" applyFill="1" applyBorder="1" applyAlignment="1">
      <alignment/>
    </xf>
    <xf numFmtId="49" fontId="1" fillId="38" borderId="10" xfId="0" applyNumberFormat="1" applyFont="1" applyFill="1" applyBorder="1" applyAlignment="1">
      <alignment/>
    </xf>
    <xf numFmtId="3" fontId="1" fillId="38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38" borderId="54" xfId="0" applyFont="1" applyFill="1" applyBorder="1" applyAlignment="1">
      <alignment/>
    </xf>
    <xf numFmtId="0" fontId="1" fillId="38" borderId="55" xfId="0" applyFont="1" applyFill="1" applyBorder="1" applyAlignment="1">
      <alignment/>
    </xf>
    <xf numFmtId="0" fontId="1" fillId="22" borderId="45" xfId="0" applyFont="1" applyFill="1" applyBorder="1" applyAlignment="1">
      <alignment/>
    </xf>
    <xf numFmtId="4" fontId="1" fillId="22" borderId="37" xfId="0" applyNumberFormat="1" applyFont="1" applyFill="1" applyBorder="1" applyAlignment="1">
      <alignment/>
    </xf>
    <xf numFmtId="4" fontId="1" fillId="22" borderId="38" xfId="0" applyNumberFormat="1" applyFont="1" applyFill="1" applyBorder="1" applyAlignment="1">
      <alignment/>
    </xf>
    <xf numFmtId="3" fontId="1" fillId="37" borderId="38" xfId="0" applyNumberFormat="1" applyFont="1" applyFill="1" applyBorder="1" applyAlignment="1">
      <alignment/>
    </xf>
    <xf numFmtId="3" fontId="1" fillId="38" borderId="38" xfId="0" applyNumberFormat="1" applyFont="1" applyFill="1" applyBorder="1" applyAlignment="1">
      <alignment/>
    </xf>
    <xf numFmtId="3" fontId="1" fillId="38" borderId="36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1" fontId="77" fillId="0" borderId="0" xfId="0" applyNumberFormat="1" applyFont="1" applyAlignment="1">
      <alignment/>
    </xf>
    <xf numFmtId="1" fontId="84" fillId="0" borderId="0" xfId="0" applyNumberFormat="1" applyFont="1" applyAlignment="1">
      <alignment/>
    </xf>
    <xf numFmtId="0" fontId="85" fillId="0" borderId="0" xfId="0" applyFont="1" applyAlignment="1">
      <alignment/>
    </xf>
    <xf numFmtId="0" fontId="3" fillId="0" borderId="0" xfId="0" applyFont="1" applyAlignment="1">
      <alignment/>
    </xf>
    <xf numFmtId="1" fontId="4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" fontId="44" fillId="35" borderId="0" xfId="0" applyNumberFormat="1" applyFont="1" applyFill="1" applyAlignment="1">
      <alignment/>
    </xf>
    <xf numFmtId="1" fontId="44" fillId="0" borderId="0" xfId="0" applyNumberFormat="1" applyFont="1" applyAlignment="1">
      <alignment/>
    </xf>
    <xf numFmtId="1" fontId="3" fillId="0" borderId="25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1" fontId="20" fillId="0" borderId="26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1" fontId="81" fillId="0" borderId="15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17" fillId="0" borderId="52" xfId="0" applyFont="1" applyBorder="1" applyAlignment="1">
      <alignment/>
    </xf>
    <xf numFmtId="0" fontId="1" fillId="0" borderId="53" xfId="0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" fontId="20" fillId="0" borderId="53" xfId="0" applyNumberFormat="1" applyFont="1" applyFill="1" applyBorder="1" applyAlignment="1">
      <alignment/>
    </xf>
    <xf numFmtId="1" fontId="82" fillId="0" borderId="52" xfId="0" applyNumberFormat="1" applyFont="1" applyBorder="1" applyAlignment="1">
      <alignment/>
    </xf>
    <xf numFmtId="1" fontId="1" fillId="0" borderId="51" xfId="0" applyNumberFormat="1" applyFont="1" applyFill="1" applyBorder="1" applyAlignment="1">
      <alignment/>
    </xf>
    <xf numFmtId="1" fontId="1" fillId="0" borderId="53" xfId="0" applyNumberFormat="1" applyFont="1" applyFill="1" applyBorder="1" applyAlignment="1">
      <alignment/>
    </xf>
    <xf numFmtId="1" fontId="20" fillId="0" borderId="16" xfId="0" applyNumberFormat="1" applyFont="1" applyFill="1" applyBorder="1" applyAlignment="1">
      <alignment/>
    </xf>
    <xf numFmtId="4" fontId="81" fillId="0" borderId="20" xfId="0" applyNumberFormat="1" applyFont="1" applyFill="1" applyBorder="1" applyAlignment="1">
      <alignment/>
    </xf>
    <xf numFmtId="4" fontId="81" fillId="0" borderId="10" xfId="0" applyNumberFormat="1" applyFont="1" applyFill="1" applyBorder="1" applyAlignment="1">
      <alignment/>
    </xf>
    <xf numFmtId="3" fontId="81" fillId="0" borderId="10" xfId="0" applyNumberFormat="1" applyFont="1" applyFill="1" applyBorder="1" applyAlignment="1">
      <alignment/>
    </xf>
    <xf numFmtId="3" fontId="81" fillId="0" borderId="16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" fontId="1" fillId="0" borderId="15" xfId="49" applyNumberFormat="1" applyFont="1" applyBorder="1" applyAlignment="1">
      <alignment/>
      <protection/>
    </xf>
    <xf numFmtId="1" fontId="1" fillId="0" borderId="10" xfId="49" applyNumberFormat="1" applyFont="1" applyBorder="1" applyAlignment="1">
      <alignment/>
      <protection/>
    </xf>
    <xf numFmtId="1" fontId="81" fillId="0" borderId="10" xfId="0" applyNumberFormat="1" applyFont="1" applyBorder="1" applyAlignment="1">
      <alignment/>
    </xf>
    <xf numFmtId="4" fontId="3" fillId="0" borderId="20" xfId="49" applyNumberFormat="1" applyFont="1" applyFill="1" applyBorder="1" applyAlignment="1">
      <alignment/>
      <protection/>
    </xf>
    <xf numFmtId="4" fontId="3" fillId="0" borderId="10" xfId="49" applyNumberFormat="1" applyFont="1" applyFill="1" applyBorder="1" applyAlignment="1">
      <alignment/>
      <protection/>
    </xf>
    <xf numFmtId="3" fontId="3" fillId="0" borderId="10" xfId="49" applyNumberFormat="1" applyFont="1" applyFill="1" applyBorder="1" applyAlignment="1">
      <alignment/>
      <protection/>
    </xf>
    <xf numFmtId="3" fontId="3" fillId="0" borderId="16" xfId="49" applyNumberFormat="1" applyFont="1" applyFill="1" applyBorder="1" applyAlignment="1">
      <alignment/>
      <protection/>
    </xf>
    <xf numFmtId="1" fontId="81" fillId="0" borderId="56" xfId="0" applyNumberFormat="1" applyFont="1" applyBorder="1" applyAlignment="1">
      <alignment/>
    </xf>
    <xf numFmtId="1" fontId="81" fillId="0" borderId="57" xfId="0" applyNumberFormat="1" applyFont="1" applyBorder="1" applyAlignment="1">
      <alignment/>
    </xf>
    <xf numFmtId="4" fontId="1" fillId="0" borderId="21" xfId="49" applyNumberFormat="1" applyFont="1" applyFill="1" applyBorder="1" applyAlignment="1">
      <alignment/>
      <protection/>
    </xf>
    <xf numFmtId="4" fontId="1" fillId="0" borderId="12" xfId="49" applyNumberFormat="1" applyFont="1" applyFill="1" applyBorder="1" applyAlignment="1">
      <alignment/>
      <protection/>
    </xf>
    <xf numFmtId="3" fontId="1" fillId="0" borderId="12" xfId="49" applyNumberFormat="1" applyFont="1" applyFill="1" applyBorder="1" applyAlignment="1">
      <alignment/>
      <protection/>
    </xf>
    <xf numFmtId="3" fontId="1" fillId="0" borderId="18" xfId="49" applyNumberFormat="1" applyFont="1" applyFill="1" applyBorder="1" applyAlignment="1">
      <alignment/>
      <protection/>
    </xf>
    <xf numFmtId="1" fontId="82" fillId="0" borderId="28" xfId="0" applyNumberFormat="1" applyFont="1" applyFill="1" applyBorder="1" applyAlignment="1">
      <alignment/>
    </xf>
    <xf numFmtId="1" fontId="1" fillId="0" borderId="58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1" fontId="86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0" fontId="77" fillId="0" borderId="0" xfId="0" applyFont="1" applyBorder="1" applyAlignment="1">
      <alignment/>
    </xf>
    <xf numFmtId="0" fontId="85" fillId="0" borderId="0" xfId="0" applyFont="1" applyBorder="1" applyAlignment="1">
      <alignment/>
    </xf>
    <xf numFmtId="3" fontId="8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9" fillId="0" borderId="0" xfId="0" applyFont="1" applyBorder="1" applyAlignment="1">
      <alignment/>
    </xf>
    <xf numFmtId="0" fontId="45" fillId="0" borderId="0" xfId="0" applyFont="1" applyBorder="1" applyAlignment="1">
      <alignment/>
    </xf>
    <xf numFmtId="3" fontId="45" fillId="0" borderId="0" xfId="0" applyNumberFormat="1" applyFont="1" applyBorder="1" applyAlignment="1">
      <alignment/>
    </xf>
    <xf numFmtId="0" fontId="44" fillId="35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/>
    </xf>
    <xf numFmtId="0" fontId="20" fillId="0" borderId="26" xfId="0" applyNumberFormat="1" applyFont="1" applyFill="1" applyBorder="1" applyAlignment="1">
      <alignment/>
    </xf>
    <xf numFmtId="178" fontId="1" fillId="0" borderId="34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3" fontId="22" fillId="0" borderId="27" xfId="0" applyNumberFormat="1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7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18" fillId="0" borderId="52" xfId="0" applyFont="1" applyBorder="1" applyAlignment="1">
      <alignment/>
    </xf>
    <xf numFmtId="0" fontId="1" fillId="0" borderId="51" xfId="0" applyFont="1" applyBorder="1" applyAlignment="1">
      <alignment/>
    </xf>
    <xf numFmtId="0" fontId="18" fillId="0" borderId="15" xfId="0" applyFont="1" applyBorder="1" applyAlignment="1">
      <alignment/>
    </xf>
    <xf numFmtId="0" fontId="20" fillId="0" borderId="16" xfId="0" applyNumberFormat="1" applyFont="1" applyFill="1" applyBorder="1" applyAlignment="1">
      <alignment/>
    </xf>
    <xf numFmtId="178" fontId="1" fillId="0" borderId="20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/>
    </xf>
    <xf numFmtId="3" fontId="22" fillId="0" borderId="16" xfId="0" applyNumberFormat="1" applyFont="1" applyFill="1" applyBorder="1" applyAlignment="1">
      <alignment/>
    </xf>
    <xf numFmtId="0" fontId="18" fillId="0" borderId="56" xfId="0" applyFont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57" xfId="0" applyFont="1" applyBorder="1" applyAlignment="1">
      <alignment/>
    </xf>
    <xf numFmtId="0" fontId="1" fillId="0" borderId="46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18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2" fontId="3" fillId="0" borderId="20" xfId="0" applyNumberFormat="1" applyFont="1" applyBorder="1" applyAlignment="1">
      <alignment/>
    </xf>
    <xf numFmtId="0" fontId="18" fillId="0" borderId="11" xfId="0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0" fontId="18" fillId="0" borderId="14" xfId="0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54" xfId="0" applyFont="1" applyBorder="1" applyAlignment="1">
      <alignment/>
    </xf>
    <xf numFmtId="0" fontId="17" fillId="0" borderId="55" xfId="0" applyFont="1" applyBorder="1" applyAlignment="1">
      <alignment/>
    </xf>
    <xf numFmtId="0" fontId="17" fillId="0" borderId="55" xfId="0" applyFont="1" applyFill="1" applyBorder="1" applyAlignment="1">
      <alignment/>
    </xf>
    <xf numFmtId="4" fontId="1" fillId="0" borderId="37" xfId="49" applyNumberFormat="1" applyFont="1" applyFill="1" applyBorder="1" applyAlignment="1">
      <alignment/>
      <protection/>
    </xf>
    <xf numFmtId="4" fontId="1" fillId="0" borderId="38" xfId="49" applyNumberFormat="1" applyFont="1" applyFill="1" applyBorder="1" applyAlignment="1">
      <alignment/>
      <protection/>
    </xf>
    <xf numFmtId="3" fontId="1" fillId="0" borderId="38" xfId="49" applyNumberFormat="1" applyFont="1" applyFill="1" applyBorder="1" applyAlignment="1">
      <alignment/>
      <protection/>
    </xf>
    <xf numFmtId="3" fontId="1" fillId="0" borderId="36" xfId="49" applyNumberFormat="1" applyFont="1" applyFill="1" applyBorder="1" applyAlignment="1">
      <alignment/>
      <protection/>
    </xf>
    <xf numFmtId="0" fontId="17" fillId="0" borderId="28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77" fillId="0" borderId="0" xfId="0" applyFont="1" applyAlignment="1">
      <alignment/>
    </xf>
    <xf numFmtId="49" fontId="85" fillId="0" borderId="0" xfId="0" applyNumberFormat="1" applyFont="1" applyAlignment="1">
      <alignment/>
    </xf>
    <xf numFmtId="4" fontId="85" fillId="0" borderId="0" xfId="0" applyNumberFormat="1" applyFont="1" applyAlignment="1">
      <alignment/>
    </xf>
    <xf numFmtId="0" fontId="3" fillId="3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0" fillId="0" borderId="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49" fontId="1" fillId="0" borderId="27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49" fontId="81" fillId="0" borderId="10" xfId="0" applyNumberFormat="1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Fill="1" applyBorder="1" applyAlignment="1">
      <alignment/>
    </xf>
    <xf numFmtId="0" fontId="81" fillId="0" borderId="16" xfId="0" applyFont="1" applyFill="1" applyBorder="1" applyAlignment="1">
      <alignment/>
    </xf>
    <xf numFmtId="0" fontId="81" fillId="0" borderId="15" xfId="0" applyFont="1" applyBorder="1" applyAlignment="1">
      <alignment/>
    </xf>
    <xf numFmtId="0" fontId="81" fillId="0" borderId="16" xfId="0" applyFont="1" applyBorder="1" applyAlignment="1">
      <alignment/>
    </xf>
    <xf numFmtId="0" fontId="81" fillId="0" borderId="17" xfId="0" applyFont="1" applyBorder="1" applyAlignment="1">
      <alignment/>
    </xf>
    <xf numFmtId="49" fontId="81" fillId="0" borderId="12" xfId="0" applyNumberFormat="1" applyFont="1" applyBorder="1" applyAlignment="1">
      <alignment/>
    </xf>
    <xf numFmtId="0" fontId="81" fillId="0" borderId="12" xfId="0" applyFont="1" applyBorder="1" applyAlignment="1">
      <alignment/>
    </xf>
    <xf numFmtId="0" fontId="81" fillId="0" borderId="18" xfId="0" applyFont="1" applyBorder="1" applyAlignment="1">
      <alignment/>
    </xf>
    <xf numFmtId="0" fontId="1" fillId="0" borderId="28" xfId="0" applyFont="1" applyBorder="1" applyAlignment="1">
      <alignment/>
    </xf>
    <xf numFmtId="49" fontId="1" fillId="0" borderId="58" xfId="0" applyNumberFormat="1" applyFont="1" applyBorder="1" applyAlignment="1">
      <alignment/>
    </xf>
    <xf numFmtId="0" fontId="1" fillId="0" borderId="58" xfId="0" applyFont="1" applyBorder="1" applyAlignment="1">
      <alignment/>
    </xf>
    <xf numFmtId="0" fontId="1" fillId="0" borderId="29" xfId="0" applyFont="1" applyBorder="1" applyAlignment="1">
      <alignment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/>
    </xf>
    <xf numFmtId="3" fontId="87" fillId="0" borderId="0" xfId="0" applyNumberFormat="1" applyFont="1" applyAlignment="1">
      <alignment/>
    </xf>
    <xf numFmtId="4" fontId="87" fillId="0" borderId="0" xfId="0" applyNumberFormat="1" applyFont="1" applyAlignment="1">
      <alignment/>
    </xf>
    <xf numFmtId="0" fontId="50" fillId="0" borderId="0" xfId="0" applyFont="1" applyAlignment="1">
      <alignment/>
    </xf>
    <xf numFmtId="49" fontId="3" fillId="0" borderId="0" xfId="0" applyNumberFormat="1" applyFont="1" applyAlignment="1">
      <alignment/>
    </xf>
    <xf numFmtId="0" fontId="1" fillId="0" borderId="52" xfId="0" applyFont="1" applyBorder="1" applyAlignment="1">
      <alignment/>
    </xf>
    <xf numFmtId="49" fontId="1" fillId="0" borderId="51" xfId="0" applyNumberFormat="1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49" fontId="1" fillId="0" borderId="55" xfId="0" applyNumberFormat="1" applyFont="1" applyBorder="1" applyAlignment="1">
      <alignment/>
    </xf>
    <xf numFmtId="0" fontId="1" fillId="0" borderId="55" xfId="0" applyFont="1" applyBorder="1" applyAlignment="1">
      <alignment/>
    </xf>
    <xf numFmtId="0" fontId="1" fillId="0" borderId="46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50" fillId="0" borderId="0" xfId="0" applyFont="1" applyBorder="1" applyAlignment="1">
      <alignment/>
    </xf>
    <xf numFmtId="49" fontId="50" fillId="0" borderId="0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0" fontId="86" fillId="0" borderId="0" xfId="0" applyFont="1" applyAlignment="1">
      <alignment/>
    </xf>
    <xf numFmtId="1" fontId="47" fillId="35" borderId="0" xfId="0" applyNumberFormat="1" applyFont="1" applyFill="1" applyBorder="1" applyAlignment="1">
      <alignment/>
    </xf>
    <xf numFmtId="0" fontId="81" fillId="0" borderId="25" xfId="0" applyFont="1" applyBorder="1" applyAlignment="1">
      <alignment/>
    </xf>
    <xf numFmtId="0" fontId="3" fillId="0" borderId="27" xfId="0" applyFont="1" applyBorder="1" applyAlignment="1">
      <alignment/>
    </xf>
    <xf numFmtId="0" fontId="81" fillId="0" borderId="2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8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4" fillId="40" borderId="0" xfId="0" applyFont="1" applyFill="1" applyAlignment="1">
      <alignment/>
    </xf>
    <xf numFmtId="0" fontId="7" fillId="40" borderId="0" xfId="0" applyFont="1" applyFill="1" applyAlignment="1">
      <alignment/>
    </xf>
    <xf numFmtId="4" fontId="7" fillId="40" borderId="0" xfId="0" applyNumberFormat="1" applyFont="1" applyFill="1" applyAlignment="1">
      <alignment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8" borderId="27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4" fontId="1" fillId="22" borderId="16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4" fontId="1" fillId="0" borderId="31" xfId="0" applyNumberFormat="1" applyFont="1" applyBorder="1" applyAlignment="1">
      <alignment/>
    </xf>
    <xf numFmtId="0" fontId="7" fillId="0" borderId="60" xfId="0" applyFont="1" applyBorder="1" applyAlignment="1">
      <alignment/>
    </xf>
    <xf numFmtId="1" fontId="3" fillId="0" borderId="25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82" fillId="0" borderId="54" xfId="0" applyNumberFormat="1" applyFont="1" applyBorder="1" applyAlignment="1">
      <alignment/>
    </xf>
    <xf numFmtId="1" fontId="1" fillId="0" borderId="55" xfId="0" applyNumberFormat="1" applyFont="1" applyFill="1" applyBorder="1" applyAlignment="1">
      <alignment/>
    </xf>
    <xf numFmtId="1" fontId="1" fillId="0" borderId="46" xfId="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58" xfId="0" applyFont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17" fillId="0" borderId="25" xfId="0" applyFont="1" applyBorder="1" applyAlignment="1">
      <alignment/>
    </xf>
    <xf numFmtId="0" fontId="1" fillId="0" borderId="34" xfId="0" applyFont="1" applyFill="1" applyBorder="1" applyAlignment="1">
      <alignment/>
    </xf>
    <xf numFmtId="0" fontId="17" fillId="0" borderId="17" xfId="0" applyFont="1" applyBorder="1" applyAlignment="1">
      <alignment/>
    </xf>
    <xf numFmtId="3" fontId="3" fillId="0" borderId="2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1" fontId="23" fillId="35" borderId="0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35" borderId="0" xfId="0" applyFont="1" applyFill="1" applyAlignment="1">
      <alignment/>
    </xf>
    <xf numFmtId="0" fontId="81" fillId="0" borderId="61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0" fillId="40" borderId="0" xfId="0" applyFont="1" applyFill="1" applyAlignment="1">
      <alignment/>
    </xf>
    <xf numFmtId="4" fontId="0" fillId="4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1" fillId="38" borderId="2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8" fillId="40" borderId="0" xfId="0" applyFont="1" applyFill="1" applyAlignment="1">
      <alignment/>
    </xf>
    <xf numFmtId="4" fontId="8" fillId="40" borderId="0" xfId="0" applyNumberFormat="1" applyFont="1" applyFill="1" applyAlignment="1">
      <alignment/>
    </xf>
    <xf numFmtId="3" fontId="8" fillId="40" borderId="0" xfId="0" applyNumberFormat="1" applyFont="1" applyFill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4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4" fontId="1" fillId="0" borderId="65" xfId="0" applyNumberFormat="1" applyFont="1" applyFill="1" applyBorder="1" applyAlignment="1">
      <alignment/>
    </xf>
    <xf numFmtId="4" fontId="1" fillId="0" borderId="63" xfId="0" applyNumberFormat="1" applyFont="1" applyFill="1" applyBorder="1" applyAlignment="1">
      <alignment/>
    </xf>
    <xf numFmtId="3" fontId="1" fillId="0" borderId="63" xfId="0" applyNumberFormat="1" applyFont="1" applyFill="1" applyBorder="1" applyAlignment="1">
      <alignment horizontal="center"/>
    </xf>
    <xf numFmtId="3" fontId="1" fillId="0" borderId="63" xfId="0" applyNumberFormat="1" applyFont="1" applyFill="1" applyBorder="1" applyAlignment="1">
      <alignment horizontal="center"/>
    </xf>
    <xf numFmtId="3" fontId="1" fillId="0" borderId="66" xfId="0" applyNumberFormat="1" applyFont="1" applyFill="1" applyBorder="1" applyAlignment="1">
      <alignment horizontal="center"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49" fontId="1" fillId="0" borderId="70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71" xfId="0" applyNumberFormat="1" applyFont="1" applyFill="1" applyBorder="1" applyAlignment="1">
      <alignment horizontal="center"/>
    </xf>
    <xf numFmtId="49" fontId="1" fillId="0" borderId="72" xfId="0" applyNumberFormat="1" applyFont="1" applyFill="1" applyBorder="1" applyAlignment="1">
      <alignment horizontal="center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Excel_BuiltIn_Dobrá" xfId="37"/>
    <cellStyle name="Excel_BuiltIn_Zlá" xfId="38"/>
    <cellStyle name="Hyperlink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eutrálna" xfId="47"/>
    <cellStyle name="Normálna 2" xfId="48"/>
    <cellStyle name="Normálna 3" xfId="49"/>
    <cellStyle name="Normálna 4" xfId="50"/>
    <cellStyle name="Normálna 5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7"/>
  <sheetViews>
    <sheetView tabSelected="1" zoomScale="120" zoomScaleNormal="120" workbookViewId="0" topLeftCell="A1">
      <selection activeCell="K8" sqref="K8"/>
    </sheetView>
  </sheetViews>
  <sheetFormatPr defaultColWidth="9.140625" defaultRowHeight="12.75"/>
  <cols>
    <col min="1" max="1" width="6.8515625" style="33" customWidth="1"/>
    <col min="2" max="2" width="29.8515625" style="33" customWidth="1"/>
    <col min="3" max="9" width="10.28125" style="33" customWidth="1"/>
    <col min="10" max="10" width="9.140625" style="32" customWidth="1"/>
    <col min="11" max="11" width="13.421875" style="33" bestFit="1" customWidth="1"/>
    <col min="12" max="12" width="25.421875" style="33" customWidth="1"/>
    <col min="13" max="19" width="9.140625" style="33" customWidth="1"/>
    <col min="20" max="20" width="10.421875" style="33" customWidth="1"/>
    <col min="21" max="21" width="10.28125" style="33" customWidth="1"/>
    <col min="22" max="32" width="9.140625" style="33" customWidth="1"/>
    <col min="33" max="16384" width="9.140625" style="32" customWidth="1"/>
  </cols>
  <sheetData>
    <row r="1" spans="1:24" ht="21.75" customHeight="1">
      <c r="A1" s="455" t="s">
        <v>494</v>
      </c>
      <c r="B1" s="455"/>
      <c r="C1" s="455"/>
      <c r="D1" s="455"/>
      <c r="E1" s="455"/>
      <c r="F1" s="455"/>
      <c r="G1" s="455"/>
      <c r="H1" s="455"/>
      <c r="I1" s="455"/>
      <c r="S1" s="34"/>
      <c r="T1" s="35"/>
      <c r="U1" s="36"/>
      <c r="V1" s="35"/>
      <c r="W1" s="35"/>
      <c r="X1" s="35"/>
    </row>
    <row r="2" spans="1:21" ht="12.75">
      <c r="A2" s="448"/>
      <c r="B2" s="32"/>
      <c r="C2" s="32"/>
      <c r="D2" s="32"/>
      <c r="E2" s="32"/>
      <c r="F2" s="32"/>
      <c r="G2" s="32"/>
      <c r="H2" s="32"/>
      <c r="S2" s="364"/>
      <c r="U2" s="449"/>
    </row>
    <row r="3" spans="1:24" ht="19.5" customHeight="1">
      <c r="A3" s="456" t="s">
        <v>477</v>
      </c>
      <c r="B3" s="456"/>
      <c r="C3" s="456"/>
      <c r="D3" s="456"/>
      <c r="E3" s="456"/>
      <c r="F3" s="456"/>
      <c r="G3" s="456"/>
      <c r="H3" s="456"/>
      <c r="I3" s="456"/>
      <c r="S3" s="37"/>
      <c r="T3" s="40"/>
      <c r="U3" s="35"/>
      <c r="V3" s="35"/>
      <c r="W3" s="35"/>
      <c r="X3" s="35"/>
    </row>
    <row r="4" spans="1:19" ht="12.75">
      <c r="A4" s="364"/>
      <c r="B4" s="449"/>
      <c r="C4" s="449"/>
      <c r="D4" s="449"/>
      <c r="E4" s="43"/>
      <c r="F4" s="364"/>
      <c r="G4" s="364"/>
      <c r="S4" s="364"/>
    </row>
    <row r="5" spans="1:18" ht="12.75">
      <c r="A5" s="339" t="s">
        <v>430</v>
      </c>
      <c r="B5" s="340"/>
      <c r="C5" s="340"/>
      <c r="D5" s="341"/>
      <c r="E5" s="43"/>
      <c r="F5" s="363"/>
      <c r="G5" s="363"/>
      <c r="I5" s="454" t="s">
        <v>499</v>
      </c>
      <c r="R5" s="364"/>
    </row>
    <row r="6" spans="1:24" ht="12.75">
      <c r="A6" s="119" t="s">
        <v>17</v>
      </c>
      <c r="B6" s="120" t="s">
        <v>0</v>
      </c>
      <c r="C6" s="121" t="s">
        <v>210</v>
      </c>
      <c r="D6" s="122" t="s">
        <v>210</v>
      </c>
      <c r="E6" s="123" t="s">
        <v>378</v>
      </c>
      <c r="F6" s="123" t="s">
        <v>379</v>
      </c>
      <c r="G6" s="123" t="s">
        <v>495</v>
      </c>
      <c r="H6" s="123" t="s">
        <v>495</v>
      </c>
      <c r="I6" s="124" t="s">
        <v>495</v>
      </c>
      <c r="R6" s="42"/>
      <c r="S6" s="42"/>
      <c r="T6" s="26"/>
      <c r="U6" s="26"/>
      <c r="V6" s="35"/>
      <c r="W6" s="27"/>
      <c r="X6" s="28"/>
    </row>
    <row r="7" spans="1:24" ht="12.75">
      <c r="A7" s="116" t="s">
        <v>281</v>
      </c>
      <c r="B7" s="117"/>
      <c r="C7" s="118" t="s">
        <v>282</v>
      </c>
      <c r="D7" s="131">
        <v>2018</v>
      </c>
      <c r="E7" s="131">
        <v>2019</v>
      </c>
      <c r="F7" s="131">
        <v>2019</v>
      </c>
      <c r="G7" s="131" t="s">
        <v>496</v>
      </c>
      <c r="H7" s="131" t="s">
        <v>497</v>
      </c>
      <c r="I7" s="132" t="s">
        <v>498</v>
      </c>
      <c r="R7" s="35"/>
      <c r="S7" s="35"/>
      <c r="T7" s="27"/>
      <c r="U7" s="27"/>
      <c r="V7" s="35"/>
      <c r="W7" s="27"/>
      <c r="X7" s="28"/>
    </row>
    <row r="8" spans="1:24" ht="12.75">
      <c r="A8" s="100">
        <v>110</v>
      </c>
      <c r="B8" s="114" t="s">
        <v>1</v>
      </c>
      <c r="C8" s="109">
        <v>2442026.85</v>
      </c>
      <c r="D8" s="94">
        <v>2731654.42</v>
      </c>
      <c r="E8" s="95">
        <v>2955710</v>
      </c>
      <c r="F8" s="95">
        <v>2967090</v>
      </c>
      <c r="G8" s="95">
        <v>3005900</v>
      </c>
      <c r="H8" s="95">
        <v>3155000</v>
      </c>
      <c r="I8" s="101">
        <v>3300000</v>
      </c>
      <c r="R8" s="35"/>
      <c r="S8" s="35"/>
      <c r="T8" s="36"/>
      <c r="U8" s="36"/>
      <c r="V8" s="35"/>
      <c r="W8" s="38"/>
      <c r="X8" s="38"/>
    </row>
    <row r="9" spans="1:24" ht="12.75">
      <c r="A9" s="102">
        <v>120</v>
      </c>
      <c r="B9" s="103" t="s">
        <v>480</v>
      </c>
      <c r="C9" s="110">
        <v>424626.13</v>
      </c>
      <c r="D9" s="86">
        <v>456095.63</v>
      </c>
      <c r="E9" s="87">
        <v>422000</v>
      </c>
      <c r="F9" s="87">
        <v>453200</v>
      </c>
      <c r="G9" s="87">
        <v>548000</v>
      </c>
      <c r="H9" s="85">
        <v>656400</v>
      </c>
      <c r="I9" s="103">
        <v>723200</v>
      </c>
      <c r="R9" s="35"/>
      <c r="S9" s="35"/>
      <c r="T9" s="36"/>
      <c r="U9" s="36"/>
      <c r="V9" s="35"/>
      <c r="W9" s="38"/>
      <c r="X9" s="38"/>
    </row>
    <row r="10" spans="1:24" ht="12.75">
      <c r="A10" s="102">
        <v>130</v>
      </c>
      <c r="B10" s="103" t="s">
        <v>481</v>
      </c>
      <c r="C10" s="110">
        <v>9500.46</v>
      </c>
      <c r="D10" s="86">
        <v>9699.51</v>
      </c>
      <c r="E10" s="87">
        <v>10000</v>
      </c>
      <c r="F10" s="87">
        <v>11040</v>
      </c>
      <c r="G10" s="87">
        <v>10000</v>
      </c>
      <c r="H10" s="87">
        <v>11100</v>
      </c>
      <c r="I10" s="104">
        <v>11920</v>
      </c>
      <c r="R10" s="35"/>
      <c r="S10" s="35"/>
      <c r="T10" s="36"/>
      <c r="U10" s="36"/>
      <c r="V10" s="35"/>
      <c r="W10" s="38"/>
      <c r="X10" s="38"/>
    </row>
    <row r="11" spans="1:24" ht="12.75">
      <c r="A11" s="102">
        <v>130</v>
      </c>
      <c r="B11" s="103" t="s">
        <v>284</v>
      </c>
      <c r="C11" s="110">
        <v>94997.86</v>
      </c>
      <c r="D11" s="86">
        <v>98672.86</v>
      </c>
      <c r="E11" s="87">
        <v>93000</v>
      </c>
      <c r="F11" s="87">
        <v>103000</v>
      </c>
      <c r="G11" s="87">
        <v>117150</v>
      </c>
      <c r="H11" s="87">
        <v>150000</v>
      </c>
      <c r="I11" s="104">
        <v>185000</v>
      </c>
      <c r="R11" s="35"/>
      <c r="S11" s="35"/>
      <c r="T11" s="36"/>
      <c r="U11" s="36"/>
      <c r="V11" s="35"/>
      <c r="W11" s="38"/>
      <c r="X11" s="38"/>
    </row>
    <row r="12" spans="1:24" ht="12.75">
      <c r="A12" s="102">
        <v>210</v>
      </c>
      <c r="B12" s="103" t="s">
        <v>266</v>
      </c>
      <c r="C12" s="110"/>
      <c r="D12" s="86"/>
      <c r="E12" s="87">
        <v>117900</v>
      </c>
      <c r="F12" s="87">
        <v>142200</v>
      </c>
      <c r="G12" s="87">
        <v>133000</v>
      </c>
      <c r="H12" s="87">
        <v>135950</v>
      </c>
      <c r="I12" s="104">
        <v>139280</v>
      </c>
      <c r="R12" s="35"/>
      <c r="S12" s="35"/>
      <c r="T12" s="36"/>
      <c r="U12" s="36"/>
      <c r="V12" s="35"/>
      <c r="W12" s="38"/>
      <c r="X12" s="38"/>
    </row>
    <row r="13" spans="1:24" ht="12.75">
      <c r="A13" s="102">
        <v>210</v>
      </c>
      <c r="B13" s="103" t="s">
        <v>482</v>
      </c>
      <c r="C13" s="110">
        <v>230130.18</v>
      </c>
      <c r="D13" s="86">
        <v>266562.25</v>
      </c>
      <c r="E13" s="87">
        <v>255701</v>
      </c>
      <c r="F13" s="87">
        <v>268051</v>
      </c>
      <c r="G13" s="87">
        <v>260000</v>
      </c>
      <c r="H13" s="87">
        <v>260000</v>
      </c>
      <c r="I13" s="104">
        <v>260000</v>
      </c>
      <c r="K13" s="43"/>
      <c r="R13" s="35"/>
      <c r="S13" s="35"/>
      <c r="T13" s="36"/>
      <c r="U13" s="36"/>
      <c r="V13" s="35"/>
      <c r="W13" s="38"/>
      <c r="X13" s="38"/>
    </row>
    <row r="14" spans="1:24" ht="12.75">
      <c r="A14" s="102">
        <v>220</v>
      </c>
      <c r="B14" s="103" t="s">
        <v>2</v>
      </c>
      <c r="C14" s="110">
        <v>33839.48</v>
      </c>
      <c r="D14" s="86">
        <v>22609.52</v>
      </c>
      <c r="E14" s="87">
        <v>25000</v>
      </c>
      <c r="F14" s="87">
        <v>28000</v>
      </c>
      <c r="G14" s="87">
        <v>25000</v>
      </c>
      <c r="H14" s="85">
        <v>25000</v>
      </c>
      <c r="I14" s="103">
        <v>25000</v>
      </c>
      <c r="R14" s="35"/>
      <c r="S14" s="35"/>
      <c r="T14" s="36"/>
      <c r="U14" s="36"/>
      <c r="V14" s="35"/>
      <c r="W14" s="38"/>
      <c r="X14" s="38"/>
    </row>
    <row r="15" spans="1:24" ht="11.25" customHeight="1">
      <c r="A15" s="102">
        <v>220</v>
      </c>
      <c r="B15" s="103" t="s">
        <v>209</v>
      </c>
      <c r="C15" s="110">
        <v>1540.94</v>
      </c>
      <c r="D15" s="86">
        <v>3110.4</v>
      </c>
      <c r="E15" s="87"/>
      <c r="F15" s="87">
        <v>2700</v>
      </c>
      <c r="G15" s="87"/>
      <c r="H15" s="85"/>
      <c r="I15" s="103"/>
      <c r="R15" s="35"/>
      <c r="S15" s="35"/>
      <c r="T15" s="36"/>
      <c r="U15" s="36"/>
      <c r="V15" s="35"/>
      <c r="W15" s="38"/>
      <c r="X15" s="38"/>
    </row>
    <row r="16" spans="1:24" ht="12.75">
      <c r="A16" s="102">
        <v>220</v>
      </c>
      <c r="B16" s="103" t="s">
        <v>299</v>
      </c>
      <c r="C16" s="110">
        <v>11614.6</v>
      </c>
      <c r="D16" s="88">
        <v>12181.7</v>
      </c>
      <c r="E16" s="87">
        <v>14000</v>
      </c>
      <c r="F16" s="87">
        <v>14000</v>
      </c>
      <c r="G16" s="87">
        <v>14000</v>
      </c>
      <c r="H16" s="87">
        <v>14000</v>
      </c>
      <c r="I16" s="104">
        <v>14000</v>
      </c>
      <c r="R16" s="35"/>
      <c r="S16" s="35"/>
      <c r="T16" s="36"/>
      <c r="U16" s="36"/>
      <c r="V16" s="35"/>
      <c r="W16" s="38"/>
      <c r="X16" s="38"/>
    </row>
    <row r="17" spans="1:24" ht="12.75">
      <c r="A17" s="102">
        <v>220</v>
      </c>
      <c r="B17" s="103" t="s">
        <v>273</v>
      </c>
      <c r="C17" s="110">
        <v>38362.74</v>
      </c>
      <c r="D17" s="86">
        <v>40432.73</v>
      </c>
      <c r="E17" s="87">
        <v>36600</v>
      </c>
      <c r="F17" s="87">
        <v>41600</v>
      </c>
      <c r="G17" s="87">
        <v>38500</v>
      </c>
      <c r="H17" s="87">
        <v>38500</v>
      </c>
      <c r="I17" s="104">
        <v>38500</v>
      </c>
      <c r="R17" s="35"/>
      <c r="S17" s="35"/>
      <c r="T17" s="36"/>
      <c r="U17" s="36"/>
      <c r="V17" s="35"/>
      <c r="W17" s="38"/>
      <c r="X17" s="38"/>
    </row>
    <row r="18" spans="1:24" ht="12.75">
      <c r="A18" s="102">
        <v>220</v>
      </c>
      <c r="B18" s="103" t="s">
        <v>203</v>
      </c>
      <c r="C18" s="110">
        <v>7827</v>
      </c>
      <c r="D18" s="86">
        <v>8851</v>
      </c>
      <c r="E18" s="87">
        <v>7500</v>
      </c>
      <c r="F18" s="87">
        <v>8500</v>
      </c>
      <c r="G18" s="87">
        <v>9500</v>
      </c>
      <c r="H18" s="87">
        <v>9500</v>
      </c>
      <c r="I18" s="104">
        <v>9500</v>
      </c>
      <c r="R18" s="35"/>
      <c r="S18" s="35"/>
      <c r="T18" s="36"/>
      <c r="U18" s="36"/>
      <c r="V18" s="35"/>
      <c r="W18" s="38"/>
      <c r="X18" s="38"/>
    </row>
    <row r="19" spans="1:24" ht="12.75">
      <c r="A19" s="102">
        <v>220</v>
      </c>
      <c r="B19" s="103" t="s">
        <v>285</v>
      </c>
      <c r="C19" s="110">
        <v>68115.46</v>
      </c>
      <c r="D19" s="86">
        <v>66143.39</v>
      </c>
      <c r="E19" s="87">
        <v>70000</v>
      </c>
      <c r="F19" s="87">
        <v>71940</v>
      </c>
      <c r="G19" s="87">
        <v>75662</v>
      </c>
      <c r="H19" s="85">
        <v>75697</v>
      </c>
      <c r="I19" s="103">
        <v>75697</v>
      </c>
      <c r="R19" s="35"/>
      <c r="S19" s="35"/>
      <c r="T19" s="36"/>
      <c r="U19" s="36"/>
      <c r="V19" s="35"/>
      <c r="W19" s="38"/>
      <c r="X19" s="38"/>
    </row>
    <row r="20" spans="1:24" ht="12.75">
      <c r="A20" s="102">
        <v>240</v>
      </c>
      <c r="B20" s="103" t="s">
        <v>277</v>
      </c>
      <c r="C20" s="110">
        <v>12.4</v>
      </c>
      <c r="D20" s="86">
        <v>156.15</v>
      </c>
      <c r="E20" s="87">
        <v>50</v>
      </c>
      <c r="F20" s="87">
        <v>50</v>
      </c>
      <c r="G20" s="87"/>
      <c r="H20" s="85"/>
      <c r="I20" s="103"/>
      <c r="R20" s="35"/>
      <c r="S20" s="35"/>
      <c r="T20" s="36"/>
      <c r="U20" s="36"/>
      <c r="V20" s="35"/>
      <c r="W20" s="38"/>
      <c r="X20" s="38"/>
    </row>
    <row r="21" spans="1:24" ht="12.75">
      <c r="A21" s="102">
        <v>290</v>
      </c>
      <c r="B21" s="103" t="s">
        <v>265</v>
      </c>
      <c r="C21" s="110">
        <v>22009.24</v>
      </c>
      <c r="D21" s="86">
        <v>20961.41</v>
      </c>
      <c r="E21" s="89">
        <v>29100</v>
      </c>
      <c r="F21" s="87">
        <v>31100</v>
      </c>
      <c r="G21" s="87">
        <v>57340</v>
      </c>
      <c r="H21" s="85">
        <v>57340</v>
      </c>
      <c r="I21" s="103">
        <v>57340</v>
      </c>
      <c r="R21" s="35"/>
      <c r="S21" s="35"/>
      <c r="T21" s="36"/>
      <c r="U21" s="36"/>
      <c r="V21" s="35"/>
      <c r="W21" s="38"/>
      <c r="X21" s="38"/>
    </row>
    <row r="22" spans="1:24" ht="12.75">
      <c r="A22" s="102">
        <v>290</v>
      </c>
      <c r="B22" s="103" t="s">
        <v>3</v>
      </c>
      <c r="C22" s="110">
        <v>29143.47</v>
      </c>
      <c r="D22" s="86">
        <v>45438.55</v>
      </c>
      <c r="E22" s="87">
        <v>40000</v>
      </c>
      <c r="F22" s="87">
        <v>40000</v>
      </c>
      <c r="G22" s="87">
        <v>44000</v>
      </c>
      <c r="H22" s="87">
        <v>44000</v>
      </c>
      <c r="I22" s="104">
        <v>44000</v>
      </c>
      <c r="R22" s="35"/>
      <c r="S22" s="35"/>
      <c r="T22" s="36"/>
      <c r="U22" s="36"/>
      <c r="V22" s="35"/>
      <c r="W22" s="38"/>
      <c r="X22" s="38"/>
    </row>
    <row r="23" spans="1:24" ht="12.75">
      <c r="A23" s="102">
        <v>290</v>
      </c>
      <c r="B23" s="103" t="s">
        <v>306</v>
      </c>
      <c r="C23" s="110">
        <v>25460.41</v>
      </c>
      <c r="D23" s="86">
        <v>21735.72</v>
      </c>
      <c r="E23" s="87">
        <v>8000</v>
      </c>
      <c r="F23" s="89">
        <v>31571</v>
      </c>
      <c r="G23" s="89">
        <v>10000</v>
      </c>
      <c r="H23" s="89">
        <v>10000</v>
      </c>
      <c r="I23" s="105">
        <v>10000</v>
      </c>
      <c r="R23" s="35"/>
      <c r="S23" s="35"/>
      <c r="T23" s="36"/>
      <c r="U23" s="36"/>
      <c r="V23" s="35"/>
      <c r="W23" s="38"/>
      <c r="X23" s="38"/>
    </row>
    <row r="24" spans="1:24" ht="12.75">
      <c r="A24" s="102">
        <v>311</v>
      </c>
      <c r="B24" s="103" t="s">
        <v>293</v>
      </c>
      <c r="C24" s="110">
        <v>5596.79</v>
      </c>
      <c r="D24" s="86">
        <v>11849.02</v>
      </c>
      <c r="E24" s="87">
        <v>5000</v>
      </c>
      <c r="F24" s="87">
        <v>5935</v>
      </c>
      <c r="G24" s="87">
        <v>5000</v>
      </c>
      <c r="H24" s="87">
        <v>5000</v>
      </c>
      <c r="I24" s="104">
        <v>5000</v>
      </c>
      <c r="R24" s="35"/>
      <c r="S24" s="35"/>
      <c r="T24" s="36"/>
      <c r="U24" s="36"/>
      <c r="V24" s="35"/>
      <c r="W24" s="38"/>
      <c r="X24" s="38"/>
    </row>
    <row r="25" spans="1:24" ht="12.75">
      <c r="A25" s="102">
        <v>310</v>
      </c>
      <c r="B25" s="103" t="s">
        <v>287</v>
      </c>
      <c r="C25" s="110"/>
      <c r="D25" s="86"/>
      <c r="E25" s="87"/>
      <c r="F25" s="87">
        <v>16503</v>
      </c>
      <c r="G25" s="87">
        <v>48000</v>
      </c>
      <c r="H25" s="87">
        <v>48000</v>
      </c>
      <c r="I25" s="104">
        <v>48000</v>
      </c>
      <c r="R25" s="35"/>
      <c r="S25" s="35"/>
      <c r="T25" s="36"/>
      <c r="U25" s="36"/>
      <c r="V25" s="35"/>
      <c r="W25" s="38"/>
      <c r="X25" s="38"/>
    </row>
    <row r="26" spans="1:24" ht="12.75">
      <c r="A26" s="102">
        <v>310</v>
      </c>
      <c r="B26" s="103" t="s">
        <v>305</v>
      </c>
      <c r="C26" s="111">
        <v>12199.98</v>
      </c>
      <c r="D26" s="91">
        <v>4100.89</v>
      </c>
      <c r="E26" s="92"/>
      <c r="F26" s="92">
        <v>20246</v>
      </c>
      <c r="G26" s="92">
        <v>14800</v>
      </c>
      <c r="H26" s="92">
        <v>14800</v>
      </c>
      <c r="I26" s="106">
        <v>14800</v>
      </c>
      <c r="R26" s="35"/>
      <c r="S26" s="35"/>
      <c r="T26" s="36"/>
      <c r="U26" s="36"/>
      <c r="V26" s="35"/>
      <c r="W26" s="38"/>
      <c r="X26" s="38"/>
    </row>
    <row r="27" spans="1:24" ht="12.75">
      <c r="A27" s="102">
        <v>310</v>
      </c>
      <c r="B27" s="103" t="s">
        <v>11</v>
      </c>
      <c r="C27" s="110">
        <v>15523.9</v>
      </c>
      <c r="D27" s="91">
        <v>13993.6</v>
      </c>
      <c r="E27" s="89">
        <v>6000</v>
      </c>
      <c r="F27" s="89">
        <v>6000</v>
      </c>
      <c r="G27" s="89">
        <v>6000</v>
      </c>
      <c r="H27" s="89">
        <v>6000</v>
      </c>
      <c r="I27" s="105">
        <v>6000</v>
      </c>
      <c r="R27" s="35"/>
      <c r="S27" s="35"/>
      <c r="T27" s="36"/>
      <c r="U27" s="36"/>
      <c r="V27" s="35"/>
      <c r="W27" s="38"/>
      <c r="X27" s="38"/>
    </row>
    <row r="28" spans="1:24" ht="12.75">
      <c r="A28" s="102">
        <v>310</v>
      </c>
      <c r="B28" s="103" t="s">
        <v>292</v>
      </c>
      <c r="C28" s="110">
        <v>10216.8</v>
      </c>
      <c r="D28" s="88">
        <v>10991.72</v>
      </c>
      <c r="E28" s="87">
        <v>7300</v>
      </c>
      <c r="F28" s="85">
        <v>15400</v>
      </c>
      <c r="G28" s="87">
        <v>11000</v>
      </c>
      <c r="H28" s="85">
        <v>11000</v>
      </c>
      <c r="I28" s="103">
        <v>11000</v>
      </c>
      <c r="R28" s="35"/>
      <c r="S28" s="35"/>
      <c r="T28" s="36"/>
      <c r="U28" s="36"/>
      <c r="V28" s="35"/>
      <c r="W28" s="38"/>
      <c r="X28" s="38"/>
    </row>
    <row r="29" spans="1:24" ht="12.75">
      <c r="A29" s="102">
        <v>310</v>
      </c>
      <c r="B29" s="103" t="s">
        <v>288</v>
      </c>
      <c r="C29" s="110">
        <v>2889.4</v>
      </c>
      <c r="D29" s="86">
        <v>1437</v>
      </c>
      <c r="E29" s="87">
        <v>3100</v>
      </c>
      <c r="F29" s="85">
        <v>3100</v>
      </c>
      <c r="G29" s="87">
        <v>3100</v>
      </c>
      <c r="H29" s="85">
        <v>3100</v>
      </c>
      <c r="I29" s="103">
        <v>3100</v>
      </c>
      <c r="R29" s="35"/>
      <c r="S29" s="35"/>
      <c r="T29" s="36"/>
      <c r="U29" s="36"/>
      <c r="V29" s="35"/>
      <c r="W29" s="38"/>
      <c r="X29" s="38"/>
    </row>
    <row r="30" spans="1:24" ht="12.75">
      <c r="A30" s="102">
        <v>310</v>
      </c>
      <c r="B30" s="103" t="s">
        <v>289</v>
      </c>
      <c r="C30" s="110">
        <v>6804.74</v>
      </c>
      <c r="D30" s="88">
        <v>3533</v>
      </c>
      <c r="E30" s="87">
        <v>5950</v>
      </c>
      <c r="F30" s="85">
        <v>950</v>
      </c>
      <c r="G30" s="87">
        <v>1000</v>
      </c>
      <c r="H30" s="85">
        <v>1000</v>
      </c>
      <c r="I30" s="103">
        <v>1000</v>
      </c>
      <c r="R30" s="35"/>
      <c r="S30" s="35"/>
      <c r="T30" s="36"/>
      <c r="U30" s="36"/>
      <c r="V30" s="35"/>
      <c r="W30" s="38"/>
      <c r="X30" s="38"/>
    </row>
    <row r="31" spans="1:24" ht="12.75">
      <c r="A31" s="102">
        <v>310</v>
      </c>
      <c r="B31" s="103" t="s">
        <v>290</v>
      </c>
      <c r="C31" s="110">
        <v>1062.4</v>
      </c>
      <c r="D31" s="88">
        <v>614.2</v>
      </c>
      <c r="E31" s="87">
        <v>1400</v>
      </c>
      <c r="F31" s="85">
        <v>1400</v>
      </c>
      <c r="G31" s="87">
        <v>1300</v>
      </c>
      <c r="H31" s="85">
        <v>1300</v>
      </c>
      <c r="I31" s="103">
        <v>1300</v>
      </c>
      <c r="R31" s="35"/>
      <c r="S31" s="35"/>
      <c r="T31" s="36"/>
      <c r="U31" s="36"/>
      <c r="V31" s="35"/>
      <c r="W31" s="38"/>
      <c r="X31" s="38"/>
    </row>
    <row r="32" spans="1:24" ht="12.75">
      <c r="A32" s="102">
        <v>310</v>
      </c>
      <c r="B32" s="103" t="s">
        <v>320</v>
      </c>
      <c r="C32" s="112"/>
      <c r="D32" s="88">
        <v>1690.75</v>
      </c>
      <c r="E32" s="89">
        <v>10260</v>
      </c>
      <c r="F32" s="89">
        <v>4820</v>
      </c>
      <c r="G32" s="89">
        <v>8600</v>
      </c>
      <c r="H32" s="89"/>
      <c r="I32" s="105"/>
      <c r="R32" s="35"/>
      <c r="S32" s="35"/>
      <c r="T32" s="36"/>
      <c r="U32" s="36"/>
      <c r="V32" s="35"/>
      <c r="W32" s="38"/>
      <c r="X32" s="38"/>
    </row>
    <row r="33" spans="1:24" ht="12.75">
      <c r="A33" s="102">
        <v>310</v>
      </c>
      <c r="B33" s="103" t="s">
        <v>301</v>
      </c>
      <c r="C33" s="110">
        <v>3566.98</v>
      </c>
      <c r="D33" s="91">
        <v>3972.28</v>
      </c>
      <c r="E33" s="92">
        <v>14550</v>
      </c>
      <c r="F33" s="92">
        <v>11550</v>
      </c>
      <c r="G33" s="92">
        <v>4000</v>
      </c>
      <c r="H33" s="92"/>
      <c r="I33" s="106">
        <v>8000</v>
      </c>
      <c r="R33" s="35"/>
      <c r="S33" s="35"/>
      <c r="T33" s="36"/>
      <c r="U33" s="36"/>
      <c r="V33" s="35"/>
      <c r="W33" s="38"/>
      <c r="X33" s="38"/>
    </row>
    <row r="34" spans="1:24" ht="12.75">
      <c r="A34" s="102">
        <v>310</v>
      </c>
      <c r="B34" s="103" t="s">
        <v>291</v>
      </c>
      <c r="C34" s="110">
        <v>5943.58</v>
      </c>
      <c r="D34" s="91">
        <v>6186.96</v>
      </c>
      <c r="E34" s="89">
        <v>6300</v>
      </c>
      <c r="F34" s="89">
        <v>9000</v>
      </c>
      <c r="G34" s="89">
        <v>10000</v>
      </c>
      <c r="H34" s="89">
        <v>10000</v>
      </c>
      <c r="I34" s="105">
        <v>10000</v>
      </c>
      <c r="R34" s="35"/>
      <c r="S34" s="35"/>
      <c r="T34" s="36"/>
      <c r="U34" s="36"/>
      <c r="V34" s="35"/>
      <c r="W34" s="38"/>
      <c r="X34" s="38"/>
    </row>
    <row r="35" spans="1:24" ht="12.75">
      <c r="A35" s="102">
        <v>310</v>
      </c>
      <c r="B35" s="103" t="s">
        <v>14</v>
      </c>
      <c r="C35" s="112">
        <v>19316.27</v>
      </c>
      <c r="D35" s="88">
        <v>32229.94</v>
      </c>
      <c r="E35" s="89">
        <v>21000</v>
      </c>
      <c r="F35" s="89">
        <v>31500</v>
      </c>
      <c r="G35" s="89">
        <v>32000</v>
      </c>
      <c r="H35" s="89">
        <v>32000</v>
      </c>
      <c r="I35" s="105">
        <v>32000</v>
      </c>
      <c r="R35" s="35"/>
      <c r="S35" s="35"/>
      <c r="T35" s="36"/>
      <c r="U35" s="36"/>
      <c r="V35" s="35"/>
      <c r="W35" s="38"/>
      <c r="X35" s="38"/>
    </row>
    <row r="36" spans="1:24" ht="12.75">
      <c r="A36" s="102">
        <v>310</v>
      </c>
      <c r="B36" s="103" t="s">
        <v>191</v>
      </c>
      <c r="C36" s="110">
        <v>535.6</v>
      </c>
      <c r="D36" s="88">
        <v>243.6</v>
      </c>
      <c r="E36" s="87">
        <v>1500</v>
      </c>
      <c r="F36" s="87">
        <v>1500</v>
      </c>
      <c r="G36" s="89">
        <v>1000</v>
      </c>
      <c r="H36" s="85">
        <v>1000</v>
      </c>
      <c r="I36" s="103">
        <v>1000</v>
      </c>
      <c r="R36" s="35"/>
      <c r="S36" s="35"/>
      <c r="T36" s="36"/>
      <c r="U36" s="36"/>
      <c r="V36" s="35"/>
      <c r="W36" s="38"/>
      <c r="X36" s="38"/>
    </row>
    <row r="37" spans="1:24" ht="12.75">
      <c r="A37" s="102">
        <v>310</v>
      </c>
      <c r="B37" s="103" t="s">
        <v>302</v>
      </c>
      <c r="C37" s="111">
        <v>4289.92</v>
      </c>
      <c r="D37" s="91">
        <v>4800</v>
      </c>
      <c r="E37" s="92">
        <v>1000</v>
      </c>
      <c r="F37" s="92">
        <v>3400</v>
      </c>
      <c r="G37" s="92"/>
      <c r="H37" s="92"/>
      <c r="I37" s="106"/>
      <c r="R37" s="35"/>
      <c r="S37" s="35"/>
      <c r="T37" s="36"/>
      <c r="U37" s="36"/>
      <c r="V37" s="35"/>
      <c r="W37" s="38"/>
      <c r="X37" s="38"/>
    </row>
    <row r="38" spans="1:24" ht="12.75">
      <c r="A38" s="102">
        <v>310</v>
      </c>
      <c r="B38" s="103" t="s">
        <v>4</v>
      </c>
      <c r="C38" s="110">
        <v>9883.29</v>
      </c>
      <c r="D38" s="91">
        <v>10582.79</v>
      </c>
      <c r="E38" s="87">
        <v>10600</v>
      </c>
      <c r="F38" s="87">
        <v>12330</v>
      </c>
      <c r="G38" s="87">
        <v>12330</v>
      </c>
      <c r="H38" s="87">
        <v>12330</v>
      </c>
      <c r="I38" s="104">
        <v>12330</v>
      </c>
      <c r="R38" s="35"/>
      <c r="S38" s="35"/>
      <c r="T38" s="36"/>
      <c r="U38" s="36"/>
      <c r="V38" s="35"/>
      <c r="W38" s="38"/>
      <c r="X38" s="38"/>
    </row>
    <row r="39" spans="1:24" ht="12.75">
      <c r="A39" s="102">
        <v>310</v>
      </c>
      <c r="B39" s="103" t="s">
        <v>300</v>
      </c>
      <c r="C39" s="110">
        <v>23295.49</v>
      </c>
      <c r="D39" s="91">
        <v>27496.9</v>
      </c>
      <c r="E39" s="89">
        <v>27600</v>
      </c>
      <c r="F39" s="89">
        <v>27600</v>
      </c>
      <c r="G39" s="89">
        <v>32060</v>
      </c>
      <c r="H39" s="89">
        <v>32060</v>
      </c>
      <c r="I39" s="105">
        <v>32060</v>
      </c>
      <c r="K39" s="44"/>
      <c r="R39" s="35"/>
      <c r="S39" s="35"/>
      <c r="T39" s="36"/>
      <c r="U39" s="36"/>
      <c r="V39" s="35"/>
      <c r="W39" s="38"/>
      <c r="X39" s="38"/>
    </row>
    <row r="40" spans="1:24" ht="12.75">
      <c r="A40" s="102">
        <v>310</v>
      </c>
      <c r="B40" s="103" t="s">
        <v>9</v>
      </c>
      <c r="C40" s="110">
        <v>14427</v>
      </c>
      <c r="D40" s="91">
        <v>14945</v>
      </c>
      <c r="E40" s="89">
        <v>14600</v>
      </c>
      <c r="F40" s="89">
        <v>16300</v>
      </c>
      <c r="G40" s="89">
        <v>15000</v>
      </c>
      <c r="H40" s="89">
        <v>15000</v>
      </c>
      <c r="I40" s="105">
        <v>15000</v>
      </c>
      <c r="R40" s="42"/>
      <c r="S40" s="42"/>
      <c r="T40" s="45"/>
      <c r="U40" s="45"/>
      <c r="V40" s="35"/>
      <c r="W40" s="46"/>
      <c r="X40" s="46"/>
    </row>
    <row r="41" spans="1:24" ht="12.75">
      <c r="A41" s="102">
        <v>310</v>
      </c>
      <c r="B41" s="103" t="s">
        <v>13</v>
      </c>
      <c r="C41" s="110">
        <v>2496.78</v>
      </c>
      <c r="D41" s="91">
        <v>2479.95</v>
      </c>
      <c r="E41" s="92">
        <v>2565</v>
      </c>
      <c r="F41" s="92">
        <v>2565</v>
      </c>
      <c r="G41" s="92">
        <v>2565</v>
      </c>
      <c r="H41" s="92">
        <v>2565</v>
      </c>
      <c r="I41" s="106">
        <v>2565</v>
      </c>
      <c r="S41" s="40"/>
      <c r="T41" s="47"/>
      <c r="U41" s="47"/>
      <c r="V41" s="47"/>
      <c r="W41" s="48"/>
      <c r="X41" s="48"/>
    </row>
    <row r="42" spans="1:32" s="49" customFormat="1" ht="12.75">
      <c r="A42" s="102">
        <v>310</v>
      </c>
      <c r="B42" s="103" t="s">
        <v>12</v>
      </c>
      <c r="C42" s="110">
        <v>707.04</v>
      </c>
      <c r="D42" s="91">
        <v>716.91</v>
      </c>
      <c r="E42" s="92">
        <v>720</v>
      </c>
      <c r="F42" s="92">
        <v>720</v>
      </c>
      <c r="G42" s="92">
        <v>720</v>
      </c>
      <c r="H42" s="92">
        <v>720</v>
      </c>
      <c r="I42" s="106">
        <v>720</v>
      </c>
      <c r="K42" s="33"/>
      <c r="L42" s="33"/>
      <c r="M42" s="33"/>
      <c r="N42" s="33"/>
      <c r="O42" s="33"/>
      <c r="P42" s="33"/>
      <c r="Q42" s="33"/>
      <c r="R42" s="33"/>
      <c r="S42" s="42"/>
      <c r="T42" s="35"/>
      <c r="U42" s="36"/>
      <c r="V42" s="35"/>
      <c r="W42" s="35"/>
      <c r="X42" s="38"/>
      <c r="Y42" s="33"/>
      <c r="Z42" s="33"/>
      <c r="AA42" s="33"/>
      <c r="AB42" s="33"/>
      <c r="AC42" s="33"/>
      <c r="AD42" s="33"/>
      <c r="AE42" s="33"/>
      <c r="AF42" s="33"/>
    </row>
    <row r="43" spans="1:32" s="49" customFormat="1" ht="12.75">
      <c r="A43" s="102">
        <v>310</v>
      </c>
      <c r="B43" s="103" t="s">
        <v>226</v>
      </c>
      <c r="C43" s="110">
        <v>315.6</v>
      </c>
      <c r="D43" s="91">
        <v>1146</v>
      </c>
      <c r="E43" s="92">
        <v>1146</v>
      </c>
      <c r="F43" s="92">
        <v>546</v>
      </c>
      <c r="G43" s="92">
        <v>500</v>
      </c>
      <c r="H43" s="92">
        <v>500</v>
      </c>
      <c r="I43" s="106">
        <v>500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</row>
    <row r="44" spans="1:32" s="49" customFormat="1" ht="12.75">
      <c r="A44" s="102">
        <v>310</v>
      </c>
      <c r="B44" s="103" t="s">
        <v>5</v>
      </c>
      <c r="C44" s="110">
        <v>1095469</v>
      </c>
      <c r="D44" s="91">
        <v>1133054</v>
      </c>
      <c r="E44" s="89">
        <v>1189198</v>
      </c>
      <c r="F44" s="89">
        <v>1274608</v>
      </c>
      <c r="G44" s="89">
        <v>1274600</v>
      </c>
      <c r="H44" s="89">
        <v>1293600</v>
      </c>
      <c r="I44" s="105">
        <v>1293600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</row>
    <row r="45" spans="1:32" s="49" customFormat="1" ht="12.75">
      <c r="A45" s="102">
        <v>310</v>
      </c>
      <c r="B45" s="103" t="s">
        <v>7</v>
      </c>
      <c r="C45" s="110">
        <v>18029</v>
      </c>
      <c r="D45" s="91">
        <v>18086</v>
      </c>
      <c r="E45" s="89">
        <v>16732</v>
      </c>
      <c r="F45" s="89">
        <v>18232</v>
      </c>
      <c r="G45" s="89">
        <v>16732</v>
      </c>
      <c r="H45" s="89">
        <v>16732</v>
      </c>
      <c r="I45" s="105">
        <v>16732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</row>
    <row r="46" spans="1:32" s="49" customFormat="1" ht="12.75">
      <c r="A46" s="102">
        <v>310</v>
      </c>
      <c r="B46" s="103" t="s">
        <v>10</v>
      </c>
      <c r="C46" s="110">
        <v>295680</v>
      </c>
      <c r="D46" s="91">
        <v>335646</v>
      </c>
      <c r="E46" s="89">
        <v>385920</v>
      </c>
      <c r="F46" s="89">
        <v>385920</v>
      </c>
      <c r="G46" s="89">
        <v>420576</v>
      </c>
      <c r="H46" s="89">
        <v>420576</v>
      </c>
      <c r="I46" s="105">
        <v>420576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</row>
    <row r="47" spans="1:9" ht="12.75">
      <c r="A47" s="102">
        <v>310</v>
      </c>
      <c r="B47" s="103" t="s">
        <v>6</v>
      </c>
      <c r="C47" s="110">
        <v>6240</v>
      </c>
      <c r="D47" s="91">
        <v>5600</v>
      </c>
      <c r="E47" s="92">
        <v>7600</v>
      </c>
      <c r="F47" s="92">
        <v>7750</v>
      </c>
      <c r="G47" s="92">
        <v>7600</v>
      </c>
      <c r="H47" s="92">
        <v>7600</v>
      </c>
      <c r="I47" s="106">
        <v>7600</v>
      </c>
    </row>
    <row r="48" spans="1:9" ht="12.75">
      <c r="A48" s="102">
        <v>310</v>
      </c>
      <c r="B48" s="103" t="s">
        <v>8</v>
      </c>
      <c r="C48" s="110">
        <v>9516</v>
      </c>
      <c r="D48" s="91">
        <v>8977</v>
      </c>
      <c r="E48" s="89">
        <v>19000</v>
      </c>
      <c r="F48" s="89">
        <v>8799</v>
      </c>
      <c r="G48" s="89">
        <v>9000</v>
      </c>
      <c r="H48" s="89">
        <v>9000</v>
      </c>
      <c r="I48" s="105">
        <v>9000</v>
      </c>
    </row>
    <row r="49" spans="1:9" ht="12.75">
      <c r="A49" s="102">
        <v>310</v>
      </c>
      <c r="B49" s="103" t="s">
        <v>303</v>
      </c>
      <c r="C49" s="110">
        <v>438</v>
      </c>
      <c r="D49" s="88">
        <v>13464</v>
      </c>
      <c r="E49" s="89">
        <v>18010</v>
      </c>
      <c r="F49" s="89">
        <v>14166</v>
      </c>
      <c r="G49" s="89">
        <v>12250</v>
      </c>
      <c r="H49" s="89">
        <v>12250</v>
      </c>
      <c r="I49" s="105">
        <v>12250</v>
      </c>
    </row>
    <row r="50" spans="1:9" ht="12.75">
      <c r="A50" s="102">
        <v>310</v>
      </c>
      <c r="B50" s="103" t="s">
        <v>304</v>
      </c>
      <c r="C50" s="110"/>
      <c r="D50" s="88"/>
      <c r="E50" s="89"/>
      <c r="F50" s="89">
        <v>59350</v>
      </c>
      <c r="G50" s="89">
        <v>104000</v>
      </c>
      <c r="H50" s="89">
        <v>104000</v>
      </c>
      <c r="I50" s="105">
        <v>104000</v>
      </c>
    </row>
    <row r="51" spans="1:9" ht="12.75">
      <c r="A51" s="107">
        <v>310</v>
      </c>
      <c r="B51" s="108" t="s">
        <v>307</v>
      </c>
      <c r="C51" s="113">
        <v>4000</v>
      </c>
      <c r="D51" s="97"/>
      <c r="E51" s="98"/>
      <c r="F51" s="99"/>
      <c r="G51" s="98"/>
      <c r="H51" s="96"/>
      <c r="I51" s="108"/>
    </row>
    <row r="52" spans="1:9" ht="12.75">
      <c r="A52" s="125"/>
      <c r="B52" s="126" t="s">
        <v>15</v>
      </c>
      <c r="C52" s="127">
        <f aca="true" t="shared" si="0" ref="C52:I52">SUM(C8:C51)</f>
        <v>5007650.780000001</v>
      </c>
      <c r="D52" s="128">
        <f t="shared" si="0"/>
        <v>5472142.75</v>
      </c>
      <c r="E52" s="129">
        <f t="shared" si="0"/>
        <v>5861612</v>
      </c>
      <c r="F52" s="129">
        <f t="shared" si="0"/>
        <v>6174232</v>
      </c>
      <c r="G52" s="129">
        <f t="shared" si="0"/>
        <v>6401785</v>
      </c>
      <c r="H52" s="129">
        <f t="shared" si="0"/>
        <v>6702620</v>
      </c>
      <c r="I52" s="130">
        <f t="shared" si="0"/>
        <v>6961570</v>
      </c>
    </row>
    <row r="53" spans="1:9" ht="12.75">
      <c r="A53" s="42"/>
      <c r="B53" s="42"/>
      <c r="C53" s="45"/>
      <c r="D53" s="358"/>
      <c r="E53" s="46"/>
      <c r="F53" s="46"/>
      <c r="G53" s="46"/>
      <c r="H53" s="46"/>
      <c r="I53" s="46"/>
    </row>
    <row r="54" spans="1:9" ht="12.75">
      <c r="A54" s="39"/>
      <c r="B54" s="39"/>
      <c r="C54" s="39"/>
      <c r="D54" s="39"/>
      <c r="E54" s="50"/>
      <c r="F54" s="50"/>
      <c r="G54" s="51"/>
      <c r="H54" s="51"/>
      <c r="I54" s="51"/>
    </row>
    <row r="55" spans="1:9" ht="15.75">
      <c r="A55" s="52" t="s">
        <v>484</v>
      </c>
      <c r="B55" s="53"/>
      <c r="C55" s="53"/>
      <c r="D55" s="53"/>
      <c r="E55" s="54"/>
      <c r="F55" s="54"/>
      <c r="G55" s="54"/>
      <c r="H55" s="38"/>
      <c r="I55" s="38"/>
    </row>
    <row r="56" spans="1:9" ht="12.75">
      <c r="A56" s="55"/>
      <c r="B56" s="55"/>
      <c r="C56" s="55"/>
      <c r="D56" s="55"/>
      <c r="E56" s="55"/>
      <c r="F56" s="55"/>
      <c r="G56" s="55"/>
      <c r="H56" s="35"/>
      <c r="I56" s="35"/>
    </row>
    <row r="57" spans="1:7" ht="12.75">
      <c r="A57" s="56" t="s">
        <v>431</v>
      </c>
      <c r="B57" s="57"/>
      <c r="C57" s="365"/>
      <c r="D57" s="365"/>
      <c r="E57" s="32"/>
      <c r="F57" s="32"/>
      <c r="G57" s="32"/>
    </row>
    <row r="58" spans="1:9" ht="12.75">
      <c r="A58" s="119" t="s">
        <v>17</v>
      </c>
      <c r="B58" s="120" t="s">
        <v>0</v>
      </c>
      <c r="C58" s="142" t="s">
        <v>210</v>
      </c>
      <c r="D58" s="122" t="s">
        <v>210</v>
      </c>
      <c r="E58" s="123" t="s">
        <v>279</v>
      </c>
      <c r="F58" s="123" t="s">
        <v>280</v>
      </c>
      <c r="G58" s="123" t="s">
        <v>495</v>
      </c>
      <c r="H58" s="123" t="s">
        <v>495</v>
      </c>
      <c r="I58" s="123" t="s">
        <v>495</v>
      </c>
    </row>
    <row r="59" spans="1:9" ht="12.75">
      <c r="A59" s="143" t="s">
        <v>281</v>
      </c>
      <c r="B59" s="144"/>
      <c r="C59" s="145" t="s">
        <v>282</v>
      </c>
      <c r="D59" s="267">
        <v>2018</v>
      </c>
      <c r="E59" s="267">
        <v>2019</v>
      </c>
      <c r="F59" s="267">
        <v>2019</v>
      </c>
      <c r="G59" s="131" t="s">
        <v>496</v>
      </c>
      <c r="H59" s="131" t="s">
        <v>497</v>
      </c>
      <c r="I59" s="131" t="s">
        <v>498</v>
      </c>
    </row>
    <row r="60" spans="1:9" ht="12.75">
      <c r="A60" s="140"/>
      <c r="B60" s="141" t="s">
        <v>432</v>
      </c>
      <c r="C60" s="109"/>
      <c r="D60" s="94"/>
      <c r="E60" s="95"/>
      <c r="F60" s="95"/>
      <c r="G60" s="95"/>
      <c r="H60" s="95"/>
      <c r="I60" s="101"/>
    </row>
    <row r="61" spans="1:9" ht="12.75">
      <c r="A61" s="135">
        <v>220</v>
      </c>
      <c r="B61" s="450" t="s">
        <v>488</v>
      </c>
      <c r="C61" s="110">
        <v>3887.64</v>
      </c>
      <c r="D61" s="86">
        <v>8285.61</v>
      </c>
      <c r="E61" s="87">
        <v>10000</v>
      </c>
      <c r="F61" s="87">
        <v>18020</v>
      </c>
      <c r="G61" s="87">
        <v>10000</v>
      </c>
      <c r="H61" s="87">
        <v>10000</v>
      </c>
      <c r="I61" s="104">
        <v>10000</v>
      </c>
    </row>
    <row r="62" spans="1:9" ht="12.75">
      <c r="A62" s="135">
        <v>220</v>
      </c>
      <c r="B62" s="136" t="s">
        <v>489</v>
      </c>
      <c r="C62" s="110">
        <v>11857</v>
      </c>
      <c r="D62" s="86">
        <v>12342</v>
      </c>
      <c r="E62" s="87">
        <v>11000</v>
      </c>
      <c r="F62" s="87">
        <v>13300</v>
      </c>
      <c r="G62" s="87">
        <v>11000</v>
      </c>
      <c r="H62" s="87">
        <v>11000</v>
      </c>
      <c r="I62" s="104">
        <v>11000</v>
      </c>
    </row>
    <row r="63" spans="1:9" ht="12.75">
      <c r="A63" s="135">
        <v>220</v>
      </c>
      <c r="B63" s="136" t="s">
        <v>433</v>
      </c>
      <c r="C63" s="110">
        <v>8437.69</v>
      </c>
      <c r="D63" s="86">
        <v>8451.8</v>
      </c>
      <c r="E63" s="87">
        <v>8000</v>
      </c>
      <c r="F63" s="87">
        <v>17000</v>
      </c>
      <c r="G63" s="87">
        <v>26500</v>
      </c>
      <c r="H63" s="87">
        <v>26500</v>
      </c>
      <c r="I63" s="104">
        <v>26500</v>
      </c>
    </row>
    <row r="64" spans="1:9" ht="12.75">
      <c r="A64" s="135">
        <v>290</v>
      </c>
      <c r="B64" s="136" t="s">
        <v>434</v>
      </c>
      <c r="C64" s="110">
        <v>1335.9</v>
      </c>
      <c r="D64" s="86">
        <v>245.39</v>
      </c>
      <c r="E64" s="87">
        <v>0</v>
      </c>
      <c r="F64" s="87"/>
      <c r="G64" s="87"/>
      <c r="H64" s="87"/>
      <c r="I64" s="104"/>
    </row>
    <row r="65" spans="1:9" ht="12.75">
      <c r="A65" s="135">
        <v>220</v>
      </c>
      <c r="B65" s="136" t="s">
        <v>476</v>
      </c>
      <c r="C65" s="110"/>
      <c r="D65" s="86">
        <v>56502.17</v>
      </c>
      <c r="E65" s="87">
        <v>48000</v>
      </c>
      <c r="F65" s="87">
        <v>39000</v>
      </c>
      <c r="G65" s="87">
        <v>1500</v>
      </c>
      <c r="H65" s="87">
        <v>1500</v>
      </c>
      <c r="I65" s="104">
        <v>1500</v>
      </c>
    </row>
    <row r="66" spans="1:9" ht="12.75">
      <c r="A66" s="135">
        <v>310</v>
      </c>
      <c r="B66" s="136" t="s">
        <v>435</v>
      </c>
      <c r="C66" s="110">
        <v>189.54</v>
      </c>
      <c r="D66" s="86">
        <v>198.47</v>
      </c>
      <c r="E66" s="87">
        <v>200</v>
      </c>
      <c r="F66" s="87">
        <v>200</v>
      </c>
      <c r="G66" s="87">
        <v>200</v>
      </c>
      <c r="H66" s="87">
        <v>200</v>
      </c>
      <c r="I66" s="104">
        <v>200</v>
      </c>
    </row>
    <row r="67" spans="1:9" ht="12.75">
      <c r="A67" s="135">
        <v>310</v>
      </c>
      <c r="B67" s="136" t="s">
        <v>436</v>
      </c>
      <c r="C67" s="110">
        <v>5248.38</v>
      </c>
      <c r="D67" s="86">
        <v>8431.52</v>
      </c>
      <c r="E67" s="87"/>
      <c r="F67" s="87">
        <v>1775</v>
      </c>
      <c r="G67" s="87">
        <v>4000</v>
      </c>
      <c r="H67" s="87"/>
      <c r="I67" s="104"/>
    </row>
    <row r="68" spans="1:9" ht="12.75">
      <c r="A68" s="135">
        <v>310</v>
      </c>
      <c r="B68" s="137" t="s">
        <v>437</v>
      </c>
      <c r="C68" s="110">
        <v>2759.9</v>
      </c>
      <c r="D68" s="86">
        <v>13326</v>
      </c>
      <c r="E68" s="87">
        <v>33500</v>
      </c>
      <c r="F68" s="87">
        <v>61800</v>
      </c>
      <c r="G68" s="87">
        <v>109500</v>
      </c>
      <c r="H68" s="87">
        <v>50000</v>
      </c>
      <c r="I68" s="104"/>
    </row>
    <row r="69" spans="1:24" ht="12.75">
      <c r="A69" s="138">
        <v>310</v>
      </c>
      <c r="B69" s="139" t="s">
        <v>438</v>
      </c>
      <c r="C69" s="113">
        <v>2742.16</v>
      </c>
      <c r="D69" s="97"/>
      <c r="E69" s="98"/>
      <c r="F69" s="98"/>
      <c r="G69" s="98"/>
      <c r="H69" s="98"/>
      <c r="I69" s="146"/>
      <c r="R69" s="35"/>
      <c r="S69" s="35"/>
      <c r="T69" s="36"/>
      <c r="U69" s="36"/>
      <c r="V69" s="35"/>
      <c r="W69" s="38"/>
      <c r="X69" s="38"/>
    </row>
    <row r="70" spans="1:24" ht="12.75">
      <c r="A70" s="250"/>
      <c r="B70" s="251" t="s">
        <v>242</v>
      </c>
      <c r="C70" s="134">
        <f aca="true" t="shared" si="1" ref="C70:I70">SUM(C61:C69)</f>
        <v>36458.21000000001</v>
      </c>
      <c r="D70" s="133">
        <f t="shared" si="1"/>
        <v>107782.96</v>
      </c>
      <c r="E70" s="129">
        <f t="shared" si="1"/>
        <v>110700</v>
      </c>
      <c r="F70" s="129">
        <f t="shared" si="1"/>
        <v>151095</v>
      </c>
      <c r="G70" s="129">
        <f t="shared" si="1"/>
        <v>162700</v>
      </c>
      <c r="H70" s="129">
        <f t="shared" si="1"/>
        <v>99200</v>
      </c>
      <c r="I70" s="130">
        <f t="shared" si="1"/>
        <v>49200</v>
      </c>
      <c r="R70" s="35"/>
      <c r="S70" s="35"/>
      <c r="T70" s="36"/>
      <c r="U70" s="36"/>
      <c r="V70" s="35"/>
      <c r="W70" s="38"/>
      <c r="X70" s="38"/>
    </row>
    <row r="71" spans="1:24" ht="12.75">
      <c r="A71" s="356"/>
      <c r="B71" s="357"/>
      <c r="C71" s="45"/>
      <c r="D71" s="45"/>
      <c r="E71" s="46"/>
      <c r="F71" s="46"/>
      <c r="G71" s="46"/>
      <c r="H71" s="46"/>
      <c r="I71" s="46"/>
      <c r="R71" s="35"/>
      <c r="S71" s="35"/>
      <c r="T71" s="36"/>
      <c r="U71" s="36"/>
      <c r="V71" s="35"/>
      <c r="W71" s="38"/>
      <c r="X71" s="38"/>
    </row>
    <row r="72" spans="18:24" ht="12.75">
      <c r="R72" s="35"/>
      <c r="S72" s="35"/>
      <c r="T72" s="36"/>
      <c r="U72" s="36"/>
      <c r="V72" s="35"/>
      <c r="W72" s="38"/>
      <c r="X72" s="38"/>
    </row>
    <row r="73" spans="1:24" ht="15.75">
      <c r="A73" s="59" t="s">
        <v>416</v>
      </c>
      <c r="B73" s="54"/>
      <c r="C73" s="60"/>
      <c r="D73" s="60"/>
      <c r="E73" s="60"/>
      <c r="F73" s="54"/>
      <c r="G73" s="54"/>
      <c r="H73" s="61"/>
      <c r="R73" s="35"/>
      <c r="S73" s="35"/>
      <c r="T73" s="36"/>
      <c r="U73" s="36"/>
      <c r="V73" s="35"/>
      <c r="W73" s="38"/>
      <c r="X73" s="38"/>
    </row>
    <row r="74" spans="1:24" ht="12.75">
      <c r="A74" s="62"/>
      <c r="B74" s="63"/>
      <c r="C74" s="64"/>
      <c r="D74" s="64"/>
      <c r="E74" s="64"/>
      <c r="F74" s="64"/>
      <c r="G74" s="64"/>
      <c r="H74" s="65"/>
      <c r="R74" s="35"/>
      <c r="S74" s="35"/>
      <c r="T74" s="36"/>
      <c r="U74" s="36"/>
      <c r="V74" s="35"/>
      <c r="W74" s="38"/>
      <c r="X74" s="38"/>
    </row>
    <row r="75" spans="1:24" ht="12.75">
      <c r="A75" s="56" t="s">
        <v>431</v>
      </c>
      <c r="B75" s="57"/>
      <c r="C75" s="58"/>
      <c r="D75" s="58"/>
      <c r="E75" s="55"/>
      <c r="F75" s="55"/>
      <c r="G75" s="55"/>
      <c r="H75" s="35"/>
      <c r="I75" s="35"/>
      <c r="R75" s="35"/>
      <c r="S75" s="35"/>
      <c r="T75" s="36"/>
      <c r="U75" s="36"/>
      <c r="V75" s="35"/>
      <c r="W75" s="38"/>
      <c r="X75" s="38"/>
    </row>
    <row r="76" spans="1:24" ht="12.75">
      <c r="A76" s="119" t="s">
        <v>17</v>
      </c>
      <c r="B76" s="120" t="s">
        <v>0</v>
      </c>
      <c r="C76" s="142" t="s">
        <v>210</v>
      </c>
      <c r="D76" s="122" t="s">
        <v>210</v>
      </c>
      <c r="E76" s="123" t="s">
        <v>279</v>
      </c>
      <c r="F76" s="123" t="s">
        <v>280</v>
      </c>
      <c r="G76" s="123" t="s">
        <v>495</v>
      </c>
      <c r="H76" s="123" t="s">
        <v>495</v>
      </c>
      <c r="I76" s="123" t="s">
        <v>495</v>
      </c>
      <c r="R76" s="35"/>
      <c r="S76" s="35"/>
      <c r="T76" s="36"/>
      <c r="U76" s="36"/>
      <c r="V76" s="35"/>
      <c r="W76" s="38"/>
      <c r="X76" s="38"/>
    </row>
    <row r="77" spans="1:24" ht="12.75">
      <c r="A77" s="143" t="s">
        <v>281</v>
      </c>
      <c r="B77" s="144"/>
      <c r="C77" s="145" t="s">
        <v>282</v>
      </c>
      <c r="D77" s="267">
        <v>2018</v>
      </c>
      <c r="E77" s="267">
        <v>2019</v>
      </c>
      <c r="F77" s="267">
        <v>2019</v>
      </c>
      <c r="G77" s="131" t="s">
        <v>496</v>
      </c>
      <c r="H77" s="131" t="s">
        <v>497</v>
      </c>
      <c r="I77" s="131" t="s">
        <v>498</v>
      </c>
      <c r="R77" s="35"/>
      <c r="S77" s="35"/>
      <c r="T77" s="36"/>
      <c r="U77" s="36"/>
      <c r="V77" s="35"/>
      <c r="W77" s="38"/>
      <c r="X77" s="38"/>
    </row>
    <row r="78" spans="1:9" ht="12.75">
      <c r="A78" s="157">
        <v>220</v>
      </c>
      <c r="B78" s="177" t="s">
        <v>439</v>
      </c>
      <c r="C78" s="172">
        <v>1270</v>
      </c>
      <c r="D78" s="158">
        <v>1761.1</v>
      </c>
      <c r="E78" s="159">
        <v>3300</v>
      </c>
      <c r="F78" s="159">
        <v>3300</v>
      </c>
      <c r="G78" s="159">
        <v>3300</v>
      </c>
      <c r="H78" s="159">
        <v>3000</v>
      </c>
      <c r="I78" s="160">
        <v>3000</v>
      </c>
    </row>
    <row r="79" spans="1:9" ht="12.75">
      <c r="A79" s="154">
        <v>220</v>
      </c>
      <c r="B79" s="136" t="s">
        <v>489</v>
      </c>
      <c r="C79" s="173">
        <v>3129</v>
      </c>
      <c r="D79" s="148">
        <v>3017</v>
      </c>
      <c r="E79" s="149">
        <v>3700</v>
      </c>
      <c r="F79" s="149">
        <v>2800</v>
      </c>
      <c r="G79" s="149">
        <v>3700</v>
      </c>
      <c r="H79" s="149">
        <v>3700</v>
      </c>
      <c r="I79" s="155">
        <v>3700</v>
      </c>
    </row>
    <row r="80" spans="1:9" ht="12.75">
      <c r="A80" s="154">
        <v>220</v>
      </c>
      <c r="B80" s="136" t="s">
        <v>490</v>
      </c>
      <c r="C80" s="173">
        <v>1211</v>
      </c>
      <c r="D80" s="148">
        <v>1176</v>
      </c>
      <c r="E80" s="149">
        <v>1400</v>
      </c>
      <c r="F80" s="149">
        <v>1400</v>
      </c>
      <c r="G80" s="149">
        <v>1400</v>
      </c>
      <c r="H80" s="149">
        <v>1400</v>
      </c>
      <c r="I80" s="155">
        <v>1400</v>
      </c>
    </row>
    <row r="81" spans="1:19" ht="12.75">
      <c r="A81" s="154">
        <v>220</v>
      </c>
      <c r="B81" s="178" t="s">
        <v>440</v>
      </c>
      <c r="C81" s="174">
        <v>7379.38</v>
      </c>
      <c r="D81" s="150">
        <v>7351.24</v>
      </c>
      <c r="E81" s="149">
        <v>7000</v>
      </c>
      <c r="F81" s="149">
        <v>7700</v>
      </c>
      <c r="G81" s="149">
        <v>8000</v>
      </c>
      <c r="H81" s="149">
        <v>8000</v>
      </c>
      <c r="I81" s="155">
        <v>8000</v>
      </c>
      <c r="K81" s="35"/>
      <c r="L81" s="35"/>
      <c r="M81" s="36"/>
      <c r="N81" s="36"/>
      <c r="O81" s="35"/>
      <c r="P81" s="38"/>
      <c r="Q81" s="38"/>
      <c r="R81" s="35"/>
      <c r="S81" s="35"/>
    </row>
    <row r="82" spans="1:19" ht="12.75">
      <c r="A82" s="154">
        <v>220</v>
      </c>
      <c r="B82" s="178" t="s">
        <v>441</v>
      </c>
      <c r="C82" s="174"/>
      <c r="D82" s="150">
        <v>24663.05</v>
      </c>
      <c r="E82" s="149">
        <v>36000</v>
      </c>
      <c r="F82" s="149">
        <v>28000</v>
      </c>
      <c r="G82" s="149">
        <v>23300</v>
      </c>
      <c r="H82" s="149">
        <v>23300</v>
      </c>
      <c r="I82" s="155">
        <v>23300</v>
      </c>
      <c r="K82" s="35"/>
      <c r="L82" s="35"/>
      <c r="M82" s="36"/>
      <c r="N82" s="74"/>
      <c r="O82" s="35"/>
      <c r="P82" s="38"/>
      <c r="Q82" s="38"/>
      <c r="R82" s="35"/>
      <c r="S82" s="35"/>
    </row>
    <row r="83" spans="1:19" ht="12.75">
      <c r="A83" s="154">
        <v>220</v>
      </c>
      <c r="B83" s="178" t="s">
        <v>442</v>
      </c>
      <c r="C83" s="174">
        <v>7.3</v>
      </c>
      <c r="D83" s="150">
        <v>972.94</v>
      </c>
      <c r="E83" s="151"/>
      <c r="F83" s="149">
        <v>310</v>
      </c>
      <c r="G83" s="151"/>
      <c r="H83" s="147"/>
      <c r="I83" s="156"/>
      <c r="K83" s="35"/>
      <c r="L83" s="35"/>
      <c r="M83" s="36"/>
      <c r="N83" s="74"/>
      <c r="O83" s="35"/>
      <c r="P83" s="38"/>
      <c r="Q83" s="38"/>
      <c r="R83" s="35"/>
      <c r="S83" s="35"/>
    </row>
    <row r="84" spans="1:19" ht="12.75">
      <c r="A84" s="154">
        <v>290</v>
      </c>
      <c r="B84" s="178" t="s">
        <v>443</v>
      </c>
      <c r="C84" s="174"/>
      <c r="D84" s="150"/>
      <c r="E84" s="151"/>
      <c r="F84" s="149">
        <v>90</v>
      </c>
      <c r="G84" s="151"/>
      <c r="H84" s="147"/>
      <c r="I84" s="156"/>
      <c r="K84" s="35"/>
      <c r="L84" s="35"/>
      <c r="M84" s="36"/>
      <c r="N84" s="36"/>
      <c r="O84" s="38"/>
      <c r="P84" s="38"/>
      <c r="Q84" s="38"/>
      <c r="R84" s="35"/>
      <c r="S84" s="35"/>
    </row>
    <row r="85" spans="1:19" ht="12.75">
      <c r="A85" s="154">
        <v>290</v>
      </c>
      <c r="B85" s="178" t="s">
        <v>444</v>
      </c>
      <c r="C85" s="174">
        <v>3021.63</v>
      </c>
      <c r="D85" s="150">
        <v>2705.21</v>
      </c>
      <c r="E85" s="151"/>
      <c r="F85" s="149">
        <v>400</v>
      </c>
      <c r="G85" s="151"/>
      <c r="H85" s="147"/>
      <c r="I85" s="156"/>
      <c r="K85" s="35"/>
      <c r="L85" s="83"/>
      <c r="M85" s="75"/>
      <c r="N85" s="76"/>
      <c r="O85" s="77"/>
      <c r="P85" s="77"/>
      <c r="Q85" s="77"/>
      <c r="R85" s="77"/>
      <c r="S85" s="77"/>
    </row>
    <row r="86" spans="1:19" ht="12.75">
      <c r="A86" s="154">
        <v>290</v>
      </c>
      <c r="B86" s="178" t="s">
        <v>445</v>
      </c>
      <c r="C86" s="174"/>
      <c r="D86" s="150"/>
      <c r="E86" s="149">
        <v>65000</v>
      </c>
      <c r="F86" s="149">
        <v>37000</v>
      </c>
      <c r="G86" s="151"/>
      <c r="H86" s="147"/>
      <c r="I86" s="156"/>
      <c r="K86" s="35"/>
      <c r="L86" s="35"/>
      <c r="M86" s="36"/>
      <c r="N86" s="36"/>
      <c r="O86" s="38"/>
      <c r="P86" s="38"/>
      <c r="Q86" s="38"/>
      <c r="R86" s="35"/>
      <c r="S86" s="35"/>
    </row>
    <row r="87" spans="1:19" ht="12.75">
      <c r="A87" s="163">
        <v>300</v>
      </c>
      <c r="B87" s="179" t="s">
        <v>446</v>
      </c>
      <c r="C87" s="175">
        <v>4227.93</v>
      </c>
      <c r="D87" s="165">
        <v>605</v>
      </c>
      <c r="E87" s="166"/>
      <c r="F87" s="167">
        <v>1100</v>
      </c>
      <c r="G87" s="166"/>
      <c r="H87" s="164"/>
      <c r="I87" s="168"/>
      <c r="K87" s="35"/>
      <c r="L87" s="35"/>
      <c r="M87" s="36"/>
      <c r="N87" s="36"/>
      <c r="O87" s="38"/>
      <c r="P87" s="38"/>
      <c r="Q87" s="38"/>
      <c r="R87" s="38"/>
      <c r="S87" s="38"/>
    </row>
    <row r="88" spans="1:19" ht="12.75">
      <c r="A88" s="248"/>
      <c r="B88" s="249" t="s">
        <v>447</v>
      </c>
      <c r="C88" s="176">
        <f aca="true" t="shared" si="2" ref="C88:I88">SUM(C78:C87)</f>
        <v>20246.24</v>
      </c>
      <c r="D88" s="169">
        <f t="shared" si="2"/>
        <v>42251.54</v>
      </c>
      <c r="E88" s="170">
        <f t="shared" si="2"/>
        <v>116400</v>
      </c>
      <c r="F88" s="170">
        <f t="shared" si="2"/>
        <v>82100</v>
      </c>
      <c r="G88" s="170">
        <f t="shared" si="2"/>
        <v>39700</v>
      </c>
      <c r="H88" s="170">
        <f t="shared" si="2"/>
        <v>39400</v>
      </c>
      <c r="I88" s="171">
        <f t="shared" si="2"/>
        <v>39400</v>
      </c>
      <c r="K88" s="35"/>
      <c r="L88" s="35"/>
      <c r="M88" s="36"/>
      <c r="N88" s="36"/>
      <c r="O88" s="38"/>
      <c r="P88" s="35"/>
      <c r="Q88" s="78"/>
      <c r="R88" s="35"/>
      <c r="S88" s="35"/>
    </row>
    <row r="89" spans="1:19" ht="12.75">
      <c r="A89" s="352"/>
      <c r="B89" s="353"/>
      <c r="C89" s="354"/>
      <c r="D89" s="354"/>
      <c r="E89" s="355"/>
      <c r="F89" s="355"/>
      <c r="G89" s="355"/>
      <c r="H89" s="355"/>
      <c r="I89" s="355"/>
      <c r="K89" s="35"/>
      <c r="L89" s="35"/>
      <c r="M89" s="36"/>
      <c r="N89" s="36"/>
      <c r="O89" s="38"/>
      <c r="P89" s="35"/>
      <c r="Q89" s="78"/>
      <c r="R89" s="35"/>
      <c r="S89" s="35"/>
    </row>
    <row r="90" spans="11:19" ht="12.75">
      <c r="K90" s="35"/>
      <c r="L90" s="35"/>
      <c r="M90" s="36"/>
      <c r="N90" s="74"/>
      <c r="O90" s="38"/>
      <c r="P90" s="78"/>
      <c r="Q90" s="78"/>
      <c r="R90" s="35"/>
      <c r="S90" s="35"/>
    </row>
    <row r="91" spans="1:19" ht="15.75">
      <c r="A91" s="66" t="s">
        <v>417</v>
      </c>
      <c r="B91" s="55"/>
      <c r="C91" s="55"/>
      <c r="D91" s="55"/>
      <c r="E91" s="55"/>
      <c r="F91" s="55"/>
      <c r="K91" s="35"/>
      <c r="L91" s="35"/>
      <c r="M91" s="36"/>
      <c r="N91" s="74"/>
      <c r="O91" s="38"/>
      <c r="P91" s="78"/>
      <c r="Q91" s="78"/>
      <c r="R91" s="35"/>
      <c r="S91" s="35"/>
    </row>
    <row r="92" spans="11:19" ht="12.75">
      <c r="K92" s="35"/>
      <c r="L92" s="35"/>
      <c r="M92" s="79"/>
      <c r="N92" s="79"/>
      <c r="O92" s="80"/>
      <c r="P92" s="80"/>
      <c r="Q92" s="80"/>
      <c r="R92" s="35"/>
      <c r="S92" s="35"/>
    </row>
    <row r="93" spans="1:19" ht="12.75">
      <c r="A93" s="56" t="s">
        <v>431</v>
      </c>
      <c r="B93" s="57"/>
      <c r="C93" s="58"/>
      <c r="D93" s="58"/>
      <c r="E93" s="55"/>
      <c r="F93" s="55"/>
      <c r="G93" s="55"/>
      <c r="H93" s="35"/>
      <c r="I93" s="35"/>
      <c r="K93" s="35"/>
      <c r="L93" s="35"/>
      <c r="M93" s="36"/>
      <c r="N93" s="74"/>
      <c r="O93" s="38"/>
      <c r="P93" s="38"/>
      <c r="Q93" s="78"/>
      <c r="R93" s="35"/>
      <c r="S93" s="35"/>
    </row>
    <row r="94" spans="1:19" ht="12.75">
      <c r="A94" s="119" t="s">
        <v>17</v>
      </c>
      <c r="B94" s="120" t="s">
        <v>0</v>
      </c>
      <c r="C94" s="142" t="s">
        <v>210</v>
      </c>
      <c r="D94" s="122" t="s">
        <v>210</v>
      </c>
      <c r="E94" s="123" t="s">
        <v>279</v>
      </c>
      <c r="F94" s="123" t="s">
        <v>280</v>
      </c>
      <c r="G94" s="123" t="s">
        <v>495</v>
      </c>
      <c r="H94" s="123" t="s">
        <v>495</v>
      </c>
      <c r="I94" s="123" t="s">
        <v>495</v>
      </c>
      <c r="K94" s="35"/>
      <c r="L94" s="35"/>
      <c r="M94" s="36"/>
      <c r="N94" s="36"/>
      <c r="O94" s="35"/>
      <c r="P94" s="78"/>
      <c r="Q94" s="78"/>
      <c r="R94" s="35"/>
      <c r="S94" s="35"/>
    </row>
    <row r="95" spans="1:19" ht="12.75">
      <c r="A95" s="143" t="s">
        <v>281</v>
      </c>
      <c r="B95" s="144"/>
      <c r="C95" s="145" t="s">
        <v>282</v>
      </c>
      <c r="D95" s="267">
        <v>2018</v>
      </c>
      <c r="E95" s="267">
        <v>2019</v>
      </c>
      <c r="F95" s="267">
        <v>2019</v>
      </c>
      <c r="G95" s="131" t="s">
        <v>496</v>
      </c>
      <c r="H95" s="131" t="s">
        <v>497</v>
      </c>
      <c r="I95" s="131" t="s">
        <v>498</v>
      </c>
      <c r="K95" s="35"/>
      <c r="L95" s="35"/>
      <c r="M95" s="36"/>
      <c r="N95" s="74"/>
      <c r="R95" s="35"/>
      <c r="S95" s="35"/>
    </row>
    <row r="96" spans="1:19" ht="12.75">
      <c r="A96" s="185">
        <v>220</v>
      </c>
      <c r="B96" s="192" t="s">
        <v>448</v>
      </c>
      <c r="C96" s="190">
        <v>18733</v>
      </c>
      <c r="D96" s="187">
        <v>22181.98</v>
      </c>
      <c r="E96" s="188">
        <v>20000</v>
      </c>
      <c r="F96" s="188">
        <v>34000</v>
      </c>
      <c r="G96" s="188">
        <v>26743</v>
      </c>
      <c r="H96" s="188">
        <v>27000</v>
      </c>
      <c r="I96" s="189">
        <v>27000</v>
      </c>
      <c r="K96" s="35"/>
      <c r="L96" s="35"/>
      <c r="M96" s="36"/>
      <c r="N96" s="84"/>
      <c r="O96" s="38"/>
      <c r="P96" s="38"/>
      <c r="Q96" s="35"/>
      <c r="R96" s="35"/>
      <c r="S96" s="35"/>
    </row>
    <row r="97" spans="1:19" ht="12.75">
      <c r="A97" s="183">
        <v>240</v>
      </c>
      <c r="B97" s="193" t="s">
        <v>449</v>
      </c>
      <c r="C97" s="191">
        <v>0.49</v>
      </c>
      <c r="D97" s="181">
        <v>0</v>
      </c>
      <c r="E97" s="182">
        <v>0</v>
      </c>
      <c r="F97" s="182">
        <v>0</v>
      </c>
      <c r="G97" s="182">
        <v>0</v>
      </c>
      <c r="H97" s="182">
        <v>0</v>
      </c>
      <c r="I97" s="184">
        <v>0</v>
      </c>
      <c r="K97" s="35"/>
      <c r="L97" s="35"/>
      <c r="M97" s="36"/>
      <c r="N97" s="84"/>
      <c r="O97" s="38"/>
      <c r="P97" s="38"/>
      <c r="Q97" s="38"/>
      <c r="R97" s="35"/>
      <c r="S97" s="35"/>
    </row>
    <row r="98" spans="1:19" ht="12.75">
      <c r="A98" s="183">
        <v>310</v>
      </c>
      <c r="B98" s="193" t="s">
        <v>450</v>
      </c>
      <c r="C98" s="191">
        <v>4660.73</v>
      </c>
      <c r="D98" s="181">
        <v>4700</v>
      </c>
      <c r="E98" s="182">
        <v>0</v>
      </c>
      <c r="F98" s="182">
        <v>4800</v>
      </c>
      <c r="G98" s="182">
        <v>0</v>
      </c>
      <c r="H98" s="182">
        <v>0</v>
      </c>
      <c r="I98" s="184">
        <v>0</v>
      </c>
      <c r="K98" s="35"/>
      <c r="L98" s="35"/>
      <c r="M98" s="36"/>
      <c r="N98" s="36"/>
      <c r="O98" s="38"/>
      <c r="P98" s="35"/>
      <c r="Q98" s="35"/>
      <c r="R98" s="35"/>
      <c r="S98" s="35"/>
    </row>
    <row r="99" spans="1:9" ht="12.75">
      <c r="A99" s="194">
        <v>290</v>
      </c>
      <c r="B99" s="195" t="s">
        <v>451</v>
      </c>
      <c r="C99" s="196">
        <v>1655.32</v>
      </c>
      <c r="D99" s="197">
        <v>0</v>
      </c>
      <c r="E99" s="198">
        <v>0</v>
      </c>
      <c r="F99" s="198">
        <v>0</v>
      </c>
      <c r="G99" s="198">
        <v>0</v>
      </c>
      <c r="H99" s="198">
        <v>0</v>
      </c>
      <c r="I99" s="199">
        <v>0</v>
      </c>
    </row>
    <row r="100" spans="1:9" ht="12.75">
      <c r="A100" s="246"/>
      <c r="B100" s="247" t="s">
        <v>26</v>
      </c>
      <c r="C100" s="201">
        <f aca="true" t="shared" si="3" ref="C100:I100">SUM(C96:C99)</f>
        <v>25049.54</v>
      </c>
      <c r="D100" s="202">
        <f t="shared" si="3"/>
        <v>26881.98</v>
      </c>
      <c r="E100" s="203">
        <f t="shared" si="3"/>
        <v>20000</v>
      </c>
      <c r="F100" s="203">
        <f t="shared" si="3"/>
        <v>38800</v>
      </c>
      <c r="G100" s="203">
        <f t="shared" si="3"/>
        <v>26743</v>
      </c>
      <c r="H100" s="203">
        <f t="shared" si="3"/>
        <v>27000</v>
      </c>
      <c r="I100" s="204">
        <f t="shared" si="3"/>
        <v>27000</v>
      </c>
    </row>
    <row r="101" spans="1:9" ht="12.75">
      <c r="A101" s="348"/>
      <c r="B101" s="348"/>
      <c r="C101" s="349"/>
      <c r="D101" s="350"/>
      <c r="E101" s="351"/>
      <c r="F101" s="351"/>
      <c r="G101" s="351"/>
      <c r="H101" s="351"/>
      <c r="I101" s="351"/>
    </row>
    <row r="103" ht="15.75">
      <c r="A103" s="66" t="s">
        <v>418</v>
      </c>
    </row>
    <row r="105" spans="1:9" ht="12.75">
      <c r="A105" s="56" t="s">
        <v>431</v>
      </c>
      <c r="B105" s="57"/>
      <c r="C105" s="58"/>
      <c r="D105" s="58"/>
      <c r="E105" s="55"/>
      <c r="F105" s="55"/>
      <c r="G105" s="55"/>
      <c r="H105" s="35"/>
      <c r="I105" s="35"/>
    </row>
    <row r="106" spans="1:9" ht="12.75">
      <c r="A106" s="119" t="s">
        <v>17</v>
      </c>
      <c r="B106" s="120" t="s">
        <v>0</v>
      </c>
      <c r="C106" s="142" t="s">
        <v>210</v>
      </c>
      <c r="D106" s="122" t="s">
        <v>210</v>
      </c>
      <c r="E106" s="123" t="s">
        <v>279</v>
      </c>
      <c r="F106" s="123" t="s">
        <v>280</v>
      </c>
      <c r="G106" s="123" t="s">
        <v>495</v>
      </c>
      <c r="H106" s="123" t="s">
        <v>495</v>
      </c>
      <c r="I106" s="123" t="s">
        <v>495</v>
      </c>
    </row>
    <row r="107" spans="1:9" ht="12.75">
      <c r="A107" s="143" t="s">
        <v>281</v>
      </c>
      <c r="B107" s="144"/>
      <c r="C107" s="145" t="s">
        <v>282</v>
      </c>
      <c r="D107" s="267">
        <v>2018</v>
      </c>
      <c r="E107" s="267">
        <v>2019</v>
      </c>
      <c r="F107" s="267">
        <v>2019</v>
      </c>
      <c r="G107" s="131" t="s">
        <v>496</v>
      </c>
      <c r="H107" s="131" t="s">
        <v>497</v>
      </c>
      <c r="I107" s="131" t="s">
        <v>498</v>
      </c>
    </row>
    <row r="108" spans="1:9" ht="12.75">
      <c r="A108" s="211"/>
      <c r="B108" s="212" t="s">
        <v>432</v>
      </c>
      <c r="C108" s="209"/>
      <c r="D108" s="207"/>
      <c r="E108" s="208"/>
      <c r="F108" s="208"/>
      <c r="G108" s="208"/>
      <c r="H108" s="208"/>
      <c r="I108" s="220"/>
    </row>
    <row r="109" spans="1:9" ht="12.75">
      <c r="A109" s="213">
        <v>220</v>
      </c>
      <c r="B109" s="214" t="s">
        <v>452</v>
      </c>
      <c r="C109" s="210">
        <v>19626.09</v>
      </c>
      <c r="D109" s="205">
        <v>66032.26</v>
      </c>
      <c r="E109" s="206">
        <v>35000</v>
      </c>
      <c r="F109" s="206">
        <v>52000</v>
      </c>
      <c r="G109" s="206">
        <v>58990</v>
      </c>
      <c r="H109" s="206">
        <v>65000</v>
      </c>
      <c r="I109" s="221">
        <v>65000</v>
      </c>
    </row>
    <row r="110" spans="1:9" ht="12.75">
      <c r="A110" s="213">
        <v>240</v>
      </c>
      <c r="B110" s="214" t="s">
        <v>449</v>
      </c>
      <c r="C110" s="210">
        <v>0.03</v>
      </c>
      <c r="D110" s="205">
        <v>0</v>
      </c>
      <c r="E110" s="206">
        <v>0</v>
      </c>
      <c r="F110" s="206">
        <v>0</v>
      </c>
      <c r="G110" s="206">
        <v>0</v>
      </c>
      <c r="H110" s="206">
        <v>0</v>
      </c>
      <c r="I110" s="221">
        <v>0</v>
      </c>
    </row>
    <row r="111" spans="1:9" ht="12.75">
      <c r="A111" s="213">
        <v>290</v>
      </c>
      <c r="B111" s="214" t="s">
        <v>453</v>
      </c>
      <c r="C111" s="210">
        <v>529.42</v>
      </c>
      <c r="D111" s="205">
        <v>0</v>
      </c>
      <c r="E111" s="206">
        <v>0</v>
      </c>
      <c r="F111" s="206">
        <v>0</v>
      </c>
      <c r="G111" s="206">
        <v>0</v>
      </c>
      <c r="H111" s="206">
        <v>0</v>
      </c>
      <c r="I111" s="221">
        <v>0</v>
      </c>
    </row>
    <row r="112" spans="1:9" ht="12.75">
      <c r="A112" s="213">
        <v>310</v>
      </c>
      <c r="B112" s="214" t="s">
        <v>450</v>
      </c>
      <c r="C112" s="210">
        <v>2926</v>
      </c>
      <c r="D112" s="205">
        <v>14292</v>
      </c>
      <c r="E112" s="206">
        <v>0</v>
      </c>
      <c r="F112" s="206">
        <v>6344</v>
      </c>
      <c r="G112" s="206">
        <v>0</v>
      </c>
      <c r="H112" s="206">
        <v>0</v>
      </c>
      <c r="I112" s="221">
        <v>0</v>
      </c>
    </row>
    <row r="113" spans="1:9" ht="12.75">
      <c r="A113" s="215">
        <v>310</v>
      </c>
      <c r="B113" s="216" t="s">
        <v>454</v>
      </c>
      <c r="C113" s="217">
        <v>8889.06</v>
      </c>
      <c r="D113" s="218">
        <v>8153.18</v>
      </c>
      <c r="E113" s="219">
        <v>0</v>
      </c>
      <c r="F113" s="219">
        <v>12229</v>
      </c>
      <c r="G113" s="219">
        <v>0</v>
      </c>
      <c r="H113" s="219">
        <v>0</v>
      </c>
      <c r="I113" s="222">
        <v>0</v>
      </c>
    </row>
    <row r="114" spans="1:9" ht="12.75">
      <c r="A114" s="246"/>
      <c r="B114" s="247" t="s">
        <v>242</v>
      </c>
      <c r="C114" s="201">
        <f aca="true" t="shared" si="4" ref="C114:I114">SUM(C109:C113)</f>
        <v>31970.6</v>
      </c>
      <c r="D114" s="202">
        <f t="shared" si="4"/>
        <v>88477.44</v>
      </c>
      <c r="E114" s="203">
        <f t="shared" si="4"/>
        <v>35000</v>
      </c>
      <c r="F114" s="203">
        <f t="shared" si="4"/>
        <v>70573</v>
      </c>
      <c r="G114" s="203">
        <f t="shared" si="4"/>
        <v>58990</v>
      </c>
      <c r="H114" s="203">
        <f t="shared" si="4"/>
        <v>65000</v>
      </c>
      <c r="I114" s="204">
        <f t="shared" si="4"/>
        <v>65000</v>
      </c>
    </row>
    <row r="115" spans="1:9" ht="12.75">
      <c r="A115" s="348"/>
      <c r="B115" s="348"/>
      <c r="C115" s="349"/>
      <c r="D115" s="350"/>
      <c r="E115" s="351"/>
      <c r="F115" s="351"/>
      <c r="G115" s="351"/>
      <c r="H115" s="351"/>
      <c r="I115" s="351"/>
    </row>
    <row r="117" ht="15.75">
      <c r="A117" s="66" t="s">
        <v>419</v>
      </c>
    </row>
    <row r="119" spans="1:9" ht="12.75">
      <c r="A119" s="56" t="s">
        <v>431</v>
      </c>
      <c r="B119" s="57"/>
      <c r="C119" s="58"/>
      <c r="D119" s="58"/>
      <c r="E119" s="55"/>
      <c r="F119" s="55"/>
      <c r="G119" s="55"/>
      <c r="H119" s="35"/>
      <c r="I119" s="35"/>
    </row>
    <row r="120" spans="1:9" ht="12.75">
      <c r="A120" s="119" t="s">
        <v>17</v>
      </c>
      <c r="B120" s="237" t="s">
        <v>0</v>
      </c>
      <c r="C120" s="121" t="s">
        <v>210</v>
      </c>
      <c r="D120" s="122" t="s">
        <v>210</v>
      </c>
      <c r="E120" s="123" t="s">
        <v>279</v>
      </c>
      <c r="F120" s="123" t="s">
        <v>280</v>
      </c>
      <c r="G120" s="123" t="s">
        <v>495</v>
      </c>
      <c r="H120" s="123" t="s">
        <v>495</v>
      </c>
      <c r="I120" s="123" t="s">
        <v>495</v>
      </c>
    </row>
    <row r="121" spans="1:9" ht="12.75">
      <c r="A121" s="143" t="s">
        <v>281</v>
      </c>
      <c r="B121" s="238"/>
      <c r="C121" s="242" t="s">
        <v>282</v>
      </c>
      <c r="D121" s="267">
        <v>2018</v>
      </c>
      <c r="E121" s="267">
        <v>2019</v>
      </c>
      <c r="F121" s="267">
        <v>2019</v>
      </c>
      <c r="G121" s="131" t="s">
        <v>496</v>
      </c>
      <c r="H121" s="131" t="s">
        <v>497</v>
      </c>
      <c r="I121" s="131" t="s">
        <v>498</v>
      </c>
    </row>
    <row r="122" spans="1:9" ht="12.75">
      <c r="A122" s="185">
        <v>210</v>
      </c>
      <c r="B122" s="239" t="s">
        <v>455</v>
      </c>
      <c r="C122" s="185">
        <v>150</v>
      </c>
      <c r="D122" s="186">
        <v>150</v>
      </c>
      <c r="E122" s="229">
        <v>0</v>
      </c>
      <c r="F122" s="186">
        <v>150</v>
      </c>
      <c r="G122" s="186">
        <v>150</v>
      </c>
      <c r="H122" s="186">
        <v>150</v>
      </c>
      <c r="I122" s="192">
        <v>150</v>
      </c>
    </row>
    <row r="123" spans="1:9" ht="12.75">
      <c r="A123" s="183">
        <v>220</v>
      </c>
      <c r="B123" s="240" t="s">
        <v>456</v>
      </c>
      <c r="C123" s="243">
        <v>251737.53</v>
      </c>
      <c r="D123" s="180">
        <v>274539.6</v>
      </c>
      <c r="E123" s="223">
        <v>290000</v>
      </c>
      <c r="F123" s="224">
        <v>273550</v>
      </c>
      <c r="G123" s="223">
        <v>290000</v>
      </c>
      <c r="H123" s="225">
        <v>290000</v>
      </c>
      <c r="I123" s="235">
        <v>290000</v>
      </c>
    </row>
    <row r="124" spans="1:9" ht="12.75">
      <c r="A124" s="215">
        <v>290</v>
      </c>
      <c r="B124" s="241" t="s">
        <v>457</v>
      </c>
      <c r="C124" s="244">
        <v>2914.3</v>
      </c>
      <c r="D124" s="165">
        <v>629.23</v>
      </c>
      <c r="E124" s="226">
        <v>0</v>
      </c>
      <c r="F124" s="227">
        <v>0</v>
      </c>
      <c r="G124" s="226">
        <v>0</v>
      </c>
      <c r="H124" s="228">
        <v>0</v>
      </c>
      <c r="I124" s="236">
        <v>0</v>
      </c>
    </row>
    <row r="125" spans="1:9" ht="12.75">
      <c r="A125" s="246"/>
      <c r="B125" s="247" t="s">
        <v>26</v>
      </c>
      <c r="C125" s="245">
        <f>SUM(C122:C124)</f>
        <v>254801.83</v>
      </c>
      <c r="D125" s="230">
        <f>SUM(D122:D124)</f>
        <v>275318.82999999996</v>
      </c>
      <c r="E125" s="231">
        <v>290000</v>
      </c>
      <c r="F125" s="232">
        <v>273700</v>
      </c>
      <c r="G125" s="231">
        <v>290150</v>
      </c>
      <c r="H125" s="233">
        <v>290150</v>
      </c>
      <c r="I125" s="234">
        <v>290150</v>
      </c>
    </row>
    <row r="127" spans="4:11" ht="12.75">
      <c r="D127" s="67"/>
      <c r="E127" s="68"/>
      <c r="F127" s="68"/>
      <c r="G127" s="50"/>
      <c r="H127" s="50"/>
      <c r="I127" s="50"/>
      <c r="J127" s="50"/>
      <c r="K127" s="81"/>
    </row>
    <row r="128" spans="1:11" ht="12.75">
      <c r="A128" s="342" t="s">
        <v>458</v>
      </c>
      <c r="B128" s="343"/>
      <c r="C128" s="343"/>
      <c r="D128" s="67"/>
      <c r="E128" s="68"/>
      <c r="F128" s="68"/>
      <c r="G128" s="50"/>
      <c r="H128" s="50"/>
      <c r="I128" s="50"/>
      <c r="J128" s="50"/>
      <c r="K128" s="81"/>
    </row>
    <row r="129" spans="1:11" ht="12.75">
      <c r="A129" s="119" t="s">
        <v>17</v>
      </c>
      <c r="B129" s="237" t="s">
        <v>0</v>
      </c>
      <c r="C129" s="121" t="s">
        <v>210</v>
      </c>
      <c r="D129" s="122" t="s">
        <v>210</v>
      </c>
      <c r="E129" s="123" t="s">
        <v>279</v>
      </c>
      <c r="F129" s="123" t="s">
        <v>280</v>
      </c>
      <c r="G129" s="123" t="s">
        <v>495</v>
      </c>
      <c r="H129" s="123" t="s">
        <v>495</v>
      </c>
      <c r="I129" s="123" t="s">
        <v>495</v>
      </c>
      <c r="J129" s="50"/>
      <c r="K129" s="81"/>
    </row>
    <row r="130" spans="1:11" ht="12.75">
      <c r="A130" s="143" t="s">
        <v>281</v>
      </c>
      <c r="B130" s="238"/>
      <c r="C130" s="242" t="s">
        <v>282</v>
      </c>
      <c r="D130" s="267">
        <v>2018</v>
      </c>
      <c r="E130" s="267">
        <v>2019</v>
      </c>
      <c r="F130" s="267">
        <v>2019</v>
      </c>
      <c r="G130" s="131" t="s">
        <v>496</v>
      </c>
      <c r="H130" s="131" t="s">
        <v>497</v>
      </c>
      <c r="I130" s="131" t="s">
        <v>498</v>
      </c>
      <c r="J130" s="50"/>
      <c r="K130" s="81"/>
    </row>
    <row r="131" spans="1:9" ht="12.75">
      <c r="A131" s="252"/>
      <c r="B131" s="263" t="s">
        <v>459</v>
      </c>
      <c r="C131" s="256">
        <f aca="true" t="shared" si="5" ref="C131:I131">C52</f>
        <v>5007650.780000001</v>
      </c>
      <c r="D131" s="253">
        <f t="shared" si="5"/>
        <v>5472142.75</v>
      </c>
      <c r="E131" s="254">
        <f t="shared" si="5"/>
        <v>5861612</v>
      </c>
      <c r="F131" s="254">
        <f t="shared" si="5"/>
        <v>6174232</v>
      </c>
      <c r="G131" s="254">
        <f t="shared" si="5"/>
        <v>6401785</v>
      </c>
      <c r="H131" s="254">
        <f t="shared" si="5"/>
        <v>6702620</v>
      </c>
      <c r="I131" s="255">
        <f t="shared" si="5"/>
        <v>6961570</v>
      </c>
    </row>
    <row r="132" spans="1:9" ht="12.75">
      <c r="A132" s="102"/>
      <c r="B132" s="264" t="s">
        <v>460</v>
      </c>
      <c r="C132" s="111">
        <f aca="true" t="shared" si="6" ref="C132:I132">C125+C114+C100+C88+C70</f>
        <v>368526.42</v>
      </c>
      <c r="D132" s="90">
        <f t="shared" si="6"/>
        <v>540712.7499999999</v>
      </c>
      <c r="E132" s="92">
        <f t="shared" si="6"/>
        <v>572100</v>
      </c>
      <c r="F132" s="92">
        <f t="shared" si="6"/>
        <v>616268</v>
      </c>
      <c r="G132" s="92">
        <f t="shared" si="6"/>
        <v>578283</v>
      </c>
      <c r="H132" s="92">
        <f t="shared" si="6"/>
        <v>520750</v>
      </c>
      <c r="I132" s="106">
        <f t="shared" si="6"/>
        <v>470750</v>
      </c>
    </row>
    <row r="133" spans="1:9" ht="12.75">
      <c r="A133" s="107"/>
      <c r="B133" s="265" t="s">
        <v>461</v>
      </c>
      <c r="C133" s="257">
        <v>39510.05</v>
      </c>
      <c r="D133" s="258"/>
      <c r="E133" s="259"/>
      <c r="F133" s="259"/>
      <c r="G133" s="259"/>
      <c r="H133" s="259"/>
      <c r="I133" s="260"/>
    </row>
    <row r="134" spans="1:9" ht="12.75">
      <c r="A134" s="125"/>
      <c r="B134" s="274" t="s">
        <v>242</v>
      </c>
      <c r="C134" s="128">
        <f aca="true" t="shared" si="7" ref="C134:I134">SUM(C131:C133)</f>
        <v>5415687.250000001</v>
      </c>
      <c r="D134" s="128">
        <f t="shared" si="7"/>
        <v>6012855.5</v>
      </c>
      <c r="E134" s="261">
        <f t="shared" si="7"/>
        <v>6433712</v>
      </c>
      <c r="F134" s="261">
        <f t="shared" si="7"/>
        <v>6790500</v>
      </c>
      <c r="G134" s="261">
        <f t="shared" si="7"/>
        <v>6980068</v>
      </c>
      <c r="H134" s="261">
        <f t="shared" si="7"/>
        <v>7223370</v>
      </c>
      <c r="I134" s="262">
        <f t="shared" si="7"/>
        <v>7432320</v>
      </c>
    </row>
    <row r="137" spans="1:7" ht="12.75">
      <c r="A137" s="344" t="s">
        <v>462</v>
      </c>
      <c r="B137" s="57"/>
      <c r="C137" s="57"/>
      <c r="D137" s="345"/>
      <c r="E137" s="38"/>
      <c r="F137" s="41"/>
      <c r="G137" s="41"/>
    </row>
    <row r="138" spans="1:9" ht="12.75">
      <c r="A138" s="119" t="s">
        <v>17</v>
      </c>
      <c r="B138" s="120" t="s">
        <v>0</v>
      </c>
      <c r="C138" s="142" t="s">
        <v>210</v>
      </c>
      <c r="D138" s="122" t="s">
        <v>210</v>
      </c>
      <c r="E138" s="123" t="s">
        <v>279</v>
      </c>
      <c r="F138" s="123" t="s">
        <v>280</v>
      </c>
      <c r="G138" s="123" t="s">
        <v>495</v>
      </c>
      <c r="H138" s="123" t="s">
        <v>495</v>
      </c>
      <c r="I138" s="123" t="s">
        <v>495</v>
      </c>
    </row>
    <row r="139" spans="1:9" ht="12.75">
      <c r="A139" s="143" t="s">
        <v>281</v>
      </c>
      <c r="B139" s="144"/>
      <c r="C139" s="145" t="s">
        <v>282</v>
      </c>
      <c r="D139" s="267">
        <v>2018</v>
      </c>
      <c r="E139" s="267">
        <v>2019</v>
      </c>
      <c r="F139" s="267">
        <v>2019</v>
      </c>
      <c r="G139" s="131" t="s">
        <v>496</v>
      </c>
      <c r="H139" s="131" t="s">
        <v>497</v>
      </c>
      <c r="I139" s="131" t="s">
        <v>498</v>
      </c>
    </row>
    <row r="140" spans="1:9" ht="12.75">
      <c r="A140" s="100">
        <v>230</v>
      </c>
      <c r="B140" s="114" t="s">
        <v>286</v>
      </c>
      <c r="C140" s="109">
        <v>9291</v>
      </c>
      <c r="D140" s="269">
        <v>10714.68</v>
      </c>
      <c r="E140" s="270">
        <v>7000</v>
      </c>
      <c r="F140" s="270">
        <v>7000</v>
      </c>
      <c r="G140" s="270">
        <v>7000</v>
      </c>
      <c r="H140" s="270">
        <v>7000</v>
      </c>
      <c r="I140" s="271">
        <v>7000</v>
      </c>
    </row>
    <row r="141" spans="1:9" ht="12.75">
      <c r="A141" s="102">
        <v>320</v>
      </c>
      <c r="B141" s="103" t="s">
        <v>308</v>
      </c>
      <c r="C141" s="110">
        <v>130000</v>
      </c>
      <c r="D141" s="86"/>
      <c r="E141" s="87"/>
      <c r="F141" s="87"/>
      <c r="G141" s="89"/>
      <c r="H141" s="87"/>
      <c r="I141" s="104"/>
    </row>
    <row r="142" spans="1:9" ht="12.75">
      <c r="A142" s="102">
        <v>320</v>
      </c>
      <c r="B142" s="103" t="s">
        <v>295</v>
      </c>
      <c r="C142" s="110"/>
      <c r="D142" s="88"/>
      <c r="E142" s="87"/>
      <c r="F142" s="89">
        <v>14250</v>
      </c>
      <c r="G142" s="89"/>
      <c r="H142" s="87"/>
      <c r="I142" s="104"/>
    </row>
    <row r="143" spans="1:9" ht="12.75">
      <c r="A143" s="102">
        <v>320</v>
      </c>
      <c r="B143" s="103" t="s">
        <v>294</v>
      </c>
      <c r="C143" s="110"/>
      <c r="D143" s="88"/>
      <c r="E143" s="87">
        <v>91735</v>
      </c>
      <c r="F143" s="89"/>
      <c r="G143" s="89">
        <v>183735</v>
      </c>
      <c r="H143" s="87"/>
      <c r="I143" s="104"/>
    </row>
    <row r="144" spans="1:9" ht="12.75">
      <c r="A144" s="102">
        <v>320</v>
      </c>
      <c r="B144" s="103" t="s">
        <v>491</v>
      </c>
      <c r="C144" s="111"/>
      <c r="D144" s="90">
        <v>10710</v>
      </c>
      <c r="E144" s="92">
        <v>26000</v>
      </c>
      <c r="F144" s="92">
        <v>144760</v>
      </c>
      <c r="G144" s="92"/>
      <c r="H144" s="87"/>
      <c r="I144" s="104"/>
    </row>
    <row r="145" spans="1:9" ht="12.75">
      <c r="A145" s="102">
        <v>320</v>
      </c>
      <c r="B145" s="103" t="s">
        <v>310</v>
      </c>
      <c r="C145" s="110">
        <v>8371.5</v>
      </c>
      <c r="D145" s="88">
        <v>90000</v>
      </c>
      <c r="E145" s="87"/>
      <c r="F145" s="87">
        <v>3300</v>
      </c>
      <c r="G145" s="89"/>
      <c r="H145" s="87"/>
      <c r="I145" s="104"/>
    </row>
    <row r="146" spans="1:9" ht="12.75">
      <c r="A146" s="102">
        <v>330</v>
      </c>
      <c r="B146" s="103" t="s">
        <v>309</v>
      </c>
      <c r="C146" s="110">
        <v>192320.02</v>
      </c>
      <c r="D146" s="86"/>
      <c r="E146" s="87"/>
      <c r="F146" s="89"/>
      <c r="G146" s="89"/>
      <c r="H146" s="87"/>
      <c r="I146" s="104"/>
    </row>
    <row r="147" spans="1:9" ht="12.75">
      <c r="A147" s="107">
        <v>320</v>
      </c>
      <c r="B147" s="108" t="s">
        <v>492</v>
      </c>
      <c r="C147" s="113"/>
      <c r="D147" s="268">
        <v>30000</v>
      </c>
      <c r="E147" s="272"/>
      <c r="F147" s="272"/>
      <c r="G147" s="272"/>
      <c r="H147" s="98"/>
      <c r="I147" s="146"/>
    </row>
    <row r="148" spans="1:9" ht="12.75">
      <c r="A148" s="246"/>
      <c r="B148" s="247" t="s">
        <v>242</v>
      </c>
      <c r="C148" s="201">
        <f aca="true" t="shared" si="8" ref="C148:I148">SUM(C140:C147)</f>
        <v>339982.52</v>
      </c>
      <c r="D148" s="202">
        <f t="shared" si="8"/>
        <v>141424.68</v>
      </c>
      <c r="E148" s="203">
        <f t="shared" si="8"/>
        <v>124735</v>
      </c>
      <c r="F148" s="203">
        <f t="shared" si="8"/>
        <v>169310</v>
      </c>
      <c r="G148" s="203">
        <f t="shared" si="8"/>
        <v>190735</v>
      </c>
      <c r="H148" s="203">
        <f t="shared" si="8"/>
        <v>7000</v>
      </c>
      <c r="I148" s="204">
        <f t="shared" si="8"/>
        <v>7000</v>
      </c>
    </row>
    <row r="149" spans="1:9" ht="12.75">
      <c r="A149" s="348"/>
      <c r="B149" s="348"/>
      <c r="C149" s="349"/>
      <c r="D149" s="350"/>
      <c r="E149" s="351"/>
      <c r="F149" s="351"/>
      <c r="G149" s="351"/>
      <c r="H149" s="351"/>
      <c r="I149" s="351"/>
    </row>
    <row r="151" spans="1:11" ht="12.75">
      <c r="A151" s="342" t="s">
        <v>467</v>
      </c>
      <c r="B151" s="342"/>
      <c r="C151" s="342"/>
      <c r="D151" s="69"/>
      <c r="E151" s="70"/>
      <c r="F151" s="70"/>
      <c r="G151" s="71"/>
      <c r="H151" s="71"/>
      <c r="I151" s="71"/>
      <c r="J151" s="71"/>
      <c r="K151" s="82"/>
    </row>
    <row r="152" spans="1:11" ht="12.75">
      <c r="A152" s="119" t="s">
        <v>17</v>
      </c>
      <c r="B152" s="120" t="s">
        <v>0</v>
      </c>
      <c r="C152" s="142" t="s">
        <v>210</v>
      </c>
      <c r="D152" s="122" t="s">
        <v>210</v>
      </c>
      <c r="E152" s="123" t="s">
        <v>279</v>
      </c>
      <c r="F152" s="123" t="s">
        <v>280</v>
      </c>
      <c r="G152" s="123" t="s">
        <v>495</v>
      </c>
      <c r="H152" s="123" t="s">
        <v>495</v>
      </c>
      <c r="I152" s="123" t="s">
        <v>495</v>
      </c>
      <c r="J152" s="71"/>
      <c r="K152" s="82"/>
    </row>
    <row r="153" spans="1:11" ht="12.75">
      <c r="A153" s="143" t="s">
        <v>281</v>
      </c>
      <c r="B153" s="144"/>
      <c r="C153" s="145" t="s">
        <v>282</v>
      </c>
      <c r="D153" s="267">
        <v>2018</v>
      </c>
      <c r="E153" s="267">
        <v>2019</v>
      </c>
      <c r="F153" s="267">
        <v>2019</v>
      </c>
      <c r="G153" s="131" t="s">
        <v>496</v>
      </c>
      <c r="H153" s="131" t="s">
        <v>497</v>
      </c>
      <c r="I153" s="131" t="s">
        <v>498</v>
      </c>
      <c r="J153" s="71"/>
      <c r="K153" s="82"/>
    </row>
    <row r="154" spans="1:11" ht="12.75">
      <c r="A154" s="125"/>
      <c r="B154" s="274" t="s">
        <v>468</v>
      </c>
      <c r="C154" s="273">
        <f aca="true" t="shared" si="9" ref="C154:I154">C148</f>
        <v>339982.52</v>
      </c>
      <c r="D154" s="128">
        <f t="shared" si="9"/>
        <v>141424.68</v>
      </c>
      <c r="E154" s="261">
        <f t="shared" si="9"/>
        <v>124735</v>
      </c>
      <c r="F154" s="261">
        <f t="shared" si="9"/>
        <v>169310</v>
      </c>
      <c r="G154" s="261">
        <f t="shared" si="9"/>
        <v>190735</v>
      </c>
      <c r="H154" s="261">
        <f t="shared" si="9"/>
        <v>7000</v>
      </c>
      <c r="I154" s="262">
        <f t="shared" si="9"/>
        <v>7000</v>
      </c>
      <c r="J154" s="71"/>
      <c r="K154" s="82"/>
    </row>
    <row r="155" spans="1:9" ht="12.75">
      <c r="A155" s="32"/>
      <c r="B155" s="32"/>
      <c r="C155" s="32"/>
      <c r="D155" s="32"/>
      <c r="E155" s="32"/>
      <c r="F155" s="32"/>
      <c r="G155" s="32"/>
      <c r="H155" s="32"/>
      <c r="I155" s="32"/>
    </row>
    <row r="156" spans="1:11" ht="12.75">
      <c r="A156" s="69"/>
      <c r="B156" s="69"/>
      <c r="C156" s="69"/>
      <c r="D156" s="69"/>
      <c r="E156" s="70"/>
      <c r="F156" s="70"/>
      <c r="G156" s="71"/>
      <c r="H156" s="71"/>
      <c r="I156" s="71"/>
      <c r="J156" s="71"/>
      <c r="K156" s="82"/>
    </row>
    <row r="157" spans="1:7" ht="12.75">
      <c r="A157" s="344" t="s">
        <v>463</v>
      </c>
      <c r="B157" s="57"/>
      <c r="C157" s="57"/>
      <c r="D157" s="345"/>
      <c r="E157" s="346"/>
      <c r="F157" s="41"/>
      <c r="G157" s="41"/>
    </row>
    <row r="158" spans="1:9" ht="12.75">
      <c r="A158" s="119" t="s">
        <v>17</v>
      </c>
      <c r="B158" s="120" t="s">
        <v>0</v>
      </c>
      <c r="C158" s="142" t="s">
        <v>210</v>
      </c>
      <c r="D158" s="122" t="s">
        <v>210</v>
      </c>
      <c r="E158" s="123" t="s">
        <v>279</v>
      </c>
      <c r="F158" s="123" t="s">
        <v>280</v>
      </c>
      <c r="G158" s="123" t="s">
        <v>495</v>
      </c>
      <c r="H158" s="123" t="s">
        <v>495</v>
      </c>
      <c r="I158" s="123" t="s">
        <v>495</v>
      </c>
    </row>
    <row r="159" spans="1:9" ht="12.75">
      <c r="A159" s="143" t="s">
        <v>281</v>
      </c>
      <c r="B159" s="144"/>
      <c r="C159" s="145" t="s">
        <v>282</v>
      </c>
      <c r="D159" s="267">
        <v>2018</v>
      </c>
      <c r="E159" s="267">
        <v>2019</v>
      </c>
      <c r="F159" s="267">
        <v>2019</v>
      </c>
      <c r="G159" s="131" t="s">
        <v>496</v>
      </c>
      <c r="H159" s="131" t="s">
        <v>497</v>
      </c>
      <c r="I159" s="131" t="s">
        <v>498</v>
      </c>
    </row>
    <row r="160" spans="1:9" ht="12.75">
      <c r="A160" s="100">
        <v>450</v>
      </c>
      <c r="B160" s="114" t="s">
        <v>296</v>
      </c>
      <c r="C160" s="109">
        <v>9339.81</v>
      </c>
      <c r="D160" s="275">
        <v>323746.46</v>
      </c>
      <c r="E160" s="95"/>
      <c r="F160" s="95">
        <v>25573</v>
      </c>
      <c r="G160" s="93"/>
      <c r="H160" s="93"/>
      <c r="I160" s="114"/>
    </row>
    <row r="161" spans="1:9" ht="12.75">
      <c r="A161" s="102">
        <v>450</v>
      </c>
      <c r="B161" s="103" t="s">
        <v>297</v>
      </c>
      <c r="C161" s="110">
        <v>101930.04</v>
      </c>
      <c r="D161" s="91">
        <v>193088.85</v>
      </c>
      <c r="E161" s="87">
        <v>4835</v>
      </c>
      <c r="F161" s="87">
        <v>210143</v>
      </c>
      <c r="G161" s="87">
        <v>75620</v>
      </c>
      <c r="H161" s="85"/>
      <c r="I161" s="103"/>
    </row>
    <row r="162" spans="1:9" ht="12.75">
      <c r="A162" s="107">
        <v>510</v>
      </c>
      <c r="B162" s="108" t="s">
        <v>298</v>
      </c>
      <c r="C162" s="113"/>
      <c r="D162" s="97">
        <v>143407.36</v>
      </c>
      <c r="E162" s="98"/>
      <c r="F162" s="96"/>
      <c r="G162" s="96"/>
      <c r="H162" s="96"/>
      <c r="I162" s="108"/>
    </row>
    <row r="163" spans="1:9" ht="12.75">
      <c r="A163" s="115"/>
      <c r="B163" s="200" t="s">
        <v>242</v>
      </c>
      <c r="C163" s="201">
        <f>SUM(C160:C162)</f>
        <v>111269.84999999999</v>
      </c>
      <c r="D163" s="202">
        <f>SUM(D160:D162)</f>
        <v>660242.67</v>
      </c>
      <c r="E163" s="203">
        <f>SUM(E160:E162)</f>
        <v>4835</v>
      </c>
      <c r="F163" s="203">
        <f>SUM(F160:F162)</f>
        <v>235716</v>
      </c>
      <c r="G163" s="203">
        <f>SUM(G160:G162)</f>
        <v>75620</v>
      </c>
      <c r="H163" s="203"/>
      <c r="I163" s="204"/>
    </row>
    <row r="166" spans="1:7" ht="12.75">
      <c r="A166" s="344" t="s">
        <v>469</v>
      </c>
      <c r="B166" s="57"/>
      <c r="C166" s="57"/>
      <c r="D166" s="345"/>
      <c r="E166" s="346"/>
      <c r="F166" s="41"/>
      <c r="G166" s="41"/>
    </row>
    <row r="167" spans="1:9" ht="12.75">
      <c r="A167" s="119" t="s">
        <v>17</v>
      </c>
      <c r="B167" s="120" t="s">
        <v>0</v>
      </c>
      <c r="C167" s="142" t="s">
        <v>210</v>
      </c>
      <c r="D167" s="122" t="s">
        <v>210</v>
      </c>
      <c r="E167" s="123" t="s">
        <v>279</v>
      </c>
      <c r="F167" s="123" t="s">
        <v>280</v>
      </c>
      <c r="G167" s="123" t="s">
        <v>495</v>
      </c>
      <c r="H167" s="123" t="s">
        <v>495</v>
      </c>
      <c r="I167" s="123" t="s">
        <v>495</v>
      </c>
    </row>
    <row r="168" spans="1:9" ht="12.75">
      <c r="A168" s="143" t="s">
        <v>281</v>
      </c>
      <c r="B168" s="144"/>
      <c r="C168" s="145" t="s">
        <v>282</v>
      </c>
      <c r="D168" s="267">
        <v>2018</v>
      </c>
      <c r="E168" s="267">
        <v>2019</v>
      </c>
      <c r="F168" s="267">
        <v>2019</v>
      </c>
      <c r="G168" s="131" t="s">
        <v>496</v>
      </c>
      <c r="H168" s="131" t="s">
        <v>497</v>
      </c>
      <c r="I168" s="131" t="s">
        <v>498</v>
      </c>
    </row>
    <row r="169" spans="1:9" ht="12.75">
      <c r="A169" s="276">
        <v>450</v>
      </c>
      <c r="B169" s="277" t="s">
        <v>466</v>
      </c>
      <c r="C169" s="109"/>
      <c r="D169" s="94">
        <v>9284.84</v>
      </c>
      <c r="E169" s="95"/>
      <c r="F169" s="95">
        <v>12352</v>
      </c>
      <c r="G169" s="95"/>
      <c r="H169" s="95"/>
      <c r="I169" s="101"/>
    </row>
    <row r="170" spans="1:9" ht="12.75">
      <c r="A170" s="154">
        <v>450</v>
      </c>
      <c r="B170" s="178" t="s">
        <v>464</v>
      </c>
      <c r="C170" s="174"/>
      <c r="D170" s="150">
        <v>223.64</v>
      </c>
      <c r="E170" s="151"/>
      <c r="F170" s="149">
        <v>69</v>
      </c>
      <c r="G170" s="151"/>
      <c r="H170" s="147"/>
      <c r="I170" s="156"/>
    </row>
    <row r="171" spans="1:9" ht="12.75">
      <c r="A171" s="154">
        <v>450</v>
      </c>
      <c r="B171" s="136" t="s">
        <v>478</v>
      </c>
      <c r="C171" s="174">
        <v>17.21</v>
      </c>
      <c r="D171" s="150"/>
      <c r="E171" s="151"/>
      <c r="F171" s="149"/>
      <c r="G171" s="151"/>
      <c r="H171" s="147"/>
      <c r="I171" s="156"/>
    </row>
    <row r="172" spans="1:9" ht="12.75">
      <c r="A172" s="215">
        <v>450</v>
      </c>
      <c r="B172" s="216" t="s">
        <v>465</v>
      </c>
      <c r="C172" s="217">
        <v>0</v>
      </c>
      <c r="D172" s="218">
        <v>7735.41</v>
      </c>
      <c r="E172" s="219">
        <v>0</v>
      </c>
      <c r="F172" s="219">
        <v>8017</v>
      </c>
      <c r="G172" s="219">
        <v>0</v>
      </c>
      <c r="H172" s="219">
        <v>0</v>
      </c>
      <c r="I172" s="222">
        <v>0</v>
      </c>
    </row>
    <row r="173" spans="1:9" ht="12.75">
      <c r="A173" s="115"/>
      <c r="B173" s="200" t="s">
        <v>242</v>
      </c>
      <c r="C173" s="201">
        <f>SUM(C169:C172)</f>
        <v>17.21</v>
      </c>
      <c r="D173" s="202">
        <f>SUM(D169:D172)</f>
        <v>17243.89</v>
      </c>
      <c r="E173" s="203"/>
      <c r="F173" s="203">
        <f>SUM(F169:F172)</f>
        <v>20438</v>
      </c>
      <c r="G173" s="203"/>
      <c r="H173" s="203"/>
      <c r="I173" s="204"/>
    </row>
    <row r="176" spans="1:9" ht="12.75">
      <c r="A176" s="342" t="s">
        <v>470</v>
      </c>
      <c r="B176" s="343"/>
      <c r="C176" s="343"/>
      <c r="D176" s="343"/>
      <c r="E176" s="68"/>
      <c r="F176" s="68"/>
      <c r="G176" s="50"/>
      <c r="H176" s="50"/>
      <c r="I176" s="50"/>
    </row>
    <row r="177" spans="1:9" ht="12.75">
      <c r="A177" s="119" t="s">
        <v>17</v>
      </c>
      <c r="B177" s="120" t="s">
        <v>0</v>
      </c>
      <c r="C177" s="142" t="s">
        <v>210</v>
      </c>
      <c r="D177" s="122" t="s">
        <v>210</v>
      </c>
      <c r="E177" s="123" t="s">
        <v>279</v>
      </c>
      <c r="F177" s="123" t="s">
        <v>280</v>
      </c>
      <c r="G177" s="123" t="s">
        <v>495</v>
      </c>
      <c r="H177" s="123" t="s">
        <v>495</v>
      </c>
      <c r="I177" s="123" t="s">
        <v>495</v>
      </c>
    </row>
    <row r="178" spans="1:9" ht="12.75">
      <c r="A178" s="143" t="s">
        <v>281</v>
      </c>
      <c r="B178" s="144"/>
      <c r="C178" s="145" t="s">
        <v>282</v>
      </c>
      <c r="D178" s="267">
        <v>2018</v>
      </c>
      <c r="E178" s="267">
        <v>2019</v>
      </c>
      <c r="F178" s="267">
        <v>2019</v>
      </c>
      <c r="G178" s="131" t="s">
        <v>496</v>
      </c>
      <c r="H178" s="131" t="s">
        <v>497</v>
      </c>
      <c r="I178" s="131" t="s">
        <v>498</v>
      </c>
    </row>
    <row r="179" spans="1:9" ht="12.75">
      <c r="A179" s="278"/>
      <c r="B179" s="296" t="s">
        <v>471</v>
      </c>
      <c r="C179" s="293">
        <f>C163</f>
        <v>111269.84999999999</v>
      </c>
      <c r="D179" s="280">
        <f>D163</f>
        <v>660242.67</v>
      </c>
      <c r="E179" s="281">
        <f>E163</f>
        <v>4835</v>
      </c>
      <c r="F179" s="281">
        <f>F163</f>
        <v>235716</v>
      </c>
      <c r="G179" s="281">
        <v>75620</v>
      </c>
      <c r="H179" s="281"/>
      <c r="I179" s="282"/>
    </row>
    <row r="180" spans="1:9" ht="12.75">
      <c r="A180" s="287"/>
      <c r="B180" s="297" t="s">
        <v>472</v>
      </c>
      <c r="C180" s="294">
        <v>17.21</v>
      </c>
      <c r="D180" s="289">
        <f>D173</f>
        <v>17243.89</v>
      </c>
      <c r="E180" s="290"/>
      <c r="F180" s="290">
        <f>F173</f>
        <v>20438</v>
      </c>
      <c r="G180" s="290"/>
      <c r="H180" s="290"/>
      <c r="I180" s="291"/>
    </row>
    <row r="181" spans="1:9" ht="12.75">
      <c r="A181" s="292"/>
      <c r="B181" s="266" t="s">
        <v>242</v>
      </c>
      <c r="C181" s="295">
        <f aca="true" t="shared" si="10" ref="C181:I181">SUM(C179:C180)</f>
        <v>111287.06</v>
      </c>
      <c r="D181" s="128">
        <f t="shared" si="10"/>
        <v>677486.56</v>
      </c>
      <c r="E181" s="261">
        <f t="shared" si="10"/>
        <v>4835</v>
      </c>
      <c r="F181" s="261">
        <f t="shared" si="10"/>
        <v>256154</v>
      </c>
      <c r="G181" s="261">
        <f t="shared" si="10"/>
        <v>75620</v>
      </c>
      <c r="H181" s="261">
        <f t="shared" si="10"/>
        <v>0</v>
      </c>
      <c r="I181" s="262">
        <f t="shared" si="10"/>
        <v>0</v>
      </c>
    </row>
    <row r="183" spans="3:11" ht="12.75">
      <c r="C183" s="5"/>
      <c r="D183" s="31"/>
      <c r="E183" s="23"/>
      <c r="F183" s="23"/>
      <c r="G183" s="14"/>
      <c r="H183" s="14"/>
      <c r="I183" s="14"/>
      <c r="J183" s="14"/>
      <c r="K183" s="14"/>
    </row>
    <row r="184" spans="1:11" ht="12.75">
      <c r="A184" s="347" t="s">
        <v>473</v>
      </c>
      <c r="B184" s="72"/>
      <c r="C184" s="4"/>
      <c r="D184" s="4"/>
      <c r="E184" s="19"/>
      <c r="F184" s="19"/>
      <c r="G184" s="20"/>
      <c r="H184" s="20"/>
      <c r="I184" s="20"/>
      <c r="J184" s="20"/>
      <c r="K184" s="8"/>
    </row>
    <row r="185" spans="1:9" ht="12.75">
      <c r="A185" s="119" t="s">
        <v>17</v>
      </c>
      <c r="B185" s="152" t="s">
        <v>0</v>
      </c>
      <c r="C185" s="153" t="s">
        <v>210</v>
      </c>
      <c r="D185" s="122" t="s">
        <v>210</v>
      </c>
      <c r="E185" s="123" t="s">
        <v>279</v>
      </c>
      <c r="F185" s="123" t="s">
        <v>280</v>
      </c>
      <c r="G185" s="123" t="s">
        <v>495</v>
      </c>
      <c r="H185" s="123" t="s">
        <v>495</v>
      </c>
      <c r="I185" s="123" t="s">
        <v>495</v>
      </c>
    </row>
    <row r="186" spans="1:9" ht="12.75">
      <c r="A186" s="143" t="s">
        <v>281</v>
      </c>
      <c r="B186" s="161"/>
      <c r="C186" s="162" t="s">
        <v>282</v>
      </c>
      <c r="D186" s="267">
        <v>2018</v>
      </c>
      <c r="E186" s="267">
        <v>2019</v>
      </c>
      <c r="F186" s="267">
        <v>2019</v>
      </c>
      <c r="G186" s="131" t="s">
        <v>496</v>
      </c>
      <c r="H186" s="131" t="s">
        <v>497</v>
      </c>
      <c r="I186" s="131" t="s">
        <v>498</v>
      </c>
    </row>
    <row r="187" spans="1:9" ht="18.75" customHeight="1">
      <c r="A187" s="301"/>
      <c r="B187" s="302" t="s">
        <v>475</v>
      </c>
      <c r="C187" s="298">
        <f aca="true" t="shared" si="11" ref="C187:I187">C181+C154+C134</f>
        <v>5866956.830000001</v>
      </c>
      <c r="D187" s="298">
        <f t="shared" si="11"/>
        <v>6831766.74</v>
      </c>
      <c r="E187" s="299">
        <f t="shared" si="11"/>
        <v>6563282</v>
      </c>
      <c r="F187" s="299">
        <f t="shared" si="11"/>
        <v>7215964</v>
      </c>
      <c r="G187" s="299">
        <f t="shared" si="11"/>
        <v>7246423</v>
      </c>
      <c r="H187" s="299">
        <f t="shared" si="11"/>
        <v>7230370</v>
      </c>
      <c r="I187" s="300">
        <f t="shared" si="11"/>
        <v>7439320</v>
      </c>
    </row>
  </sheetData>
  <sheetProtection selectLockedCells="1" selectUnlockedCells="1"/>
  <mergeCells count="2">
    <mergeCell ref="A1:I1"/>
    <mergeCell ref="A3:I3"/>
  </mergeCells>
  <printOptions horizontalCentered="1"/>
  <pageMargins left="0.5905511811023623" right="0.5905511811023623" top="0.4724409448818898" bottom="0.1968503937007874" header="0" footer="0"/>
  <pageSetup fitToHeight="10" horizontalDpi="600" verticalDpi="600" orientation="portrait" paperSize="9" scale="84" r:id="rId1"/>
  <rowBreaks count="3" manualBreakCount="3">
    <brk id="52" max="255" man="1"/>
    <brk id="125" max="8" man="1"/>
    <brk id="187" max="8" man="1"/>
  </rowBreaks>
  <ignoredErrors>
    <ignoredError sqref="C1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2"/>
  <sheetViews>
    <sheetView zoomScale="120" zoomScaleNormal="120" workbookViewId="0" topLeftCell="A1">
      <selection activeCell="H2" sqref="H2"/>
    </sheetView>
  </sheetViews>
  <sheetFormatPr defaultColWidth="9.140625" defaultRowHeight="12.75"/>
  <cols>
    <col min="1" max="1" width="8.28125" style="463" customWidth="1"/>
    <col min="2" max="2" width="7.7109375" style="463" customWidth="1"/>
    <col min="3" max="3" width="7.140625" style="463" bestFit="1" customWidth="1"/>
    <col min="4" max="4" width="35.28125" style="463" customWidth="1"/>
    <col min="5" max="6" width="10.28125" style="464" customWidth="1"/>
    <col min="7" max="11" width="10.28125" style="465" customWidth="1"/>
    <col min="12" max="12" width="8.421875" style="459" customWidth="1"/>
    <col min="13" max="13" width="8.8515625" style="460" customWidth="1"/>
    <col min="14" max="14" width="8.57421875" style="459" customWidth="1"/>
    <col min="15" max="15" width="8.421875" style="459" customWidth="1"/>
    <col min="16" max="16" width="9.140625" style="461" customWidth="1"/>
    <col min="17" max="17" width="10.00390625" style="461" customWidth="1"/>
    <col min="18" max="18" width="12.140625" style="461" customWidth="1"/>
    <col min="19" max="19" width="11.57421875" style="461" customWidth="1"/>
    <col min="20" max="23" width="9.140625" style="461" customWidth="1"/>
    <col min="24" max="16384" width="9.140625" style="462" customWidth="1"/>
  </cols>
  <sheetData>
    <row r="1" spans="1:11" ht="20.25">
      <c r="A1" s="458" t="s">
        <v>493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ht="15.75" customHeight="1"/>
    <row r="3" spans="1:11" ht="13.5" thickBot="1">
      <c r="A3" s="466" t="s">
        <v>388</v>
      </c>
      <c r="B3" s="467"/>
      <c r="C3" s="468"/>
      <c r="D3" s="469"/>
      <c r="E3" s="470"/>
      <c r="F3" s="470"/>
      <c r="G3" s="471"/>
      <c r="H3" s="471"/>
      <c r="I3" s="471"/>
      <c r="J3" s="471"/>
      <c r="K3" s="391" t="s">
        <v>499</v>
      </c>
    </row>
    <row r="4" spans="1:28" ht="12.75">
      <c r="A4" s="823" t="s">
        <v>483</v>
      </c>
      <c r="B4" s="824" t="s">
        <v>16</v>
      </c>
      <c r="C4" s="824" t="s">
        <v>17</v>
      </c>
      <c r="D4" s="825" t="s">
        <v>0</v>
      </c>
      <c r="E4" s="826" t="s">
        <v>210</v>
      </c>
      <c r="F4" s="827" t="s">
        <v>210</v>
      </c>
      <c r="G4" s="828" t="s">
        <v>378</v>
      </c>
      <c r="H4" s="828" t="s">
        <v>379</v>
      </c>
      <c r="I4" s="829" t="s">
        <v>495</v>
      </c>
      <c r="J4" s="829" t="s">
        <v>495</v>
      </c>
      <c r="K4" s="830" t="s">
        <v>495</v>
      </c>
      <c r="L4" s="477"/>
      <c r="M4" s="22"/>
      <c r="N4" s="477"/>
      <c r="O4" s="477"/>
      <c r="Q4" s="478"/>
      <c r="R4" s="477"/>
      <c r="S4" s="477"/>
      <c r="T4" s="477"/>
      <c r="U4" s="477"/>
      <c r="V4" s="479"/>
      <c r="W4" s="479"/>
      <c r="X4" s="461"/>
      <c r="Y4" s="461"/>
      <c r="Z4" s="461"/>
      <c r="AA4" s="461"/>
      <c r="AB4" s="461"/>
    </row>
    <row r="5" spans="1:28" ht="13.5" thickBot="1">
      <c r="A5" s="831" t="s">
        <v>18</v>
      </c>
      <c r="B5" s="832" t="s">
        <v>19</v>
      </c>
      <c r="C5" s="832" t="s">
        <v>281</v>
      </c>
      <c r="D5" s="833"/>
      <c r="E5" s="834">
        <v>2017</v>
      </c>
      <c r="F5" s="835">
        <v>2018</v>
      </c>
      <c r="G5" s="835">
        <v>2019</v>
      </c>
      <c r="H5" s="835">
        <v>2019</v>
      </c>
      <c r="I5" s="836" t="s">
        <v>496</v>
      </c>
      <c r="J5" s="836" t="s">
        <v>497</v>
      </c>
      <c r="K5" s="837" t="s">
        <v>498</v>
      </c>
      <c r="L5" s="483"/>
      <c r="M5" s="22"/>
      <c r="N5" s="483"/>
      <c r="O5" s="484"/>
      <c r="R5" s="483"/>
      <c r="S5" s="483"/>
      <c r="T5" s="485"/>
      <c r="U5" s="485"/>
      <c r="V5" s="7"/>
      <c r="W5" s="7"/>
      <c r="X5" s="461"/>
      <c r="Y5" s="461"/>
      <c r="Z5" s="461"/>
      <c r="AA5" s="461"/>
      <c r="AB5" s="461"/>
    </row>
    <row r="6" spans="1:28" ht="12.75">
      <c r="A6" s="486" t="s">
        <v>20</v>
      </c>
      <c r="B6" s="487"/>
      <c r="C6" s="487"/>
      <c r="D6" s="488" t="s">
        <v>21</v>
      </c>
      <c r="E6" s="327">
        <f>E10+E15+E24+E28+E31</f>
        <v>60573.1</v>
      </c>
      <c r="F6" s="315">
        <f aca="true" t="shared" si="0" ref="F6:K6">F10+F15+F24+F28+F31+F18</f>
        <v>55061.7</v>
      </c>
      <c r="G6" s="316">
        <f t="shared" si="0"/>
        <v>68790</v>
      </c>
      <c r="H6" s="316">
        <f t="shared" si="0"/>
        <v>59875</v>
      </c>
      <c r="I6" s="317">
        <f t="shared" si="0"/>
        <v>89075</v>
      </c>
      <c r="J6" s="317">
        <f t="shared" si="0"/>
        <v>95865</v>
      </c>
      <c r="K6" s="320">
        <f t="shared" si="0"/>
        <v>100285</v>
      </c>
      <c r="L6" s="14"/>
      <c r="M6" s="23"/>
      <c r="N6" s="14"/>
      <c r="O6" s="14"/>
      <c r="Q6" s="3"/>
      <c r="R6" s="14"/>
      <c r="S6" s="14"/>
      <c r="T6" s="14"/>
      <c r="U6" s="14"/>
      <c r="X6" s="461"/>
      <c r="Y6" s="461"/>
      <c r="Z6" s="461"/>
      <c r="AA6" s="461"/>
      <c r="AB6" s="461"/>
    </row>
    <row r="7" spans="1:28" ht="12.75">
      <c r="A7" s="489" t="s">
        <v>22</v>
      </c>
      <c r="B7" s="490"/>
      <c r="C7" s="490"/>
      <c r="D7" s="491" t="s">
        <v>23</v>
      </c>
      <c r="E7" s="328"/>
      <c r="F7" s="284"/>
      <c r="G7" s="285"/>
      <c r="H7" s="285"/>
      <c r="I7" s="285"/>
      <c r="J7" s="285"/>
      <c r="K7" s="286"/>
      <c r="L7" s="9"/>
      <c r="M7" s="18"/>
      <c r="N7" s="9"/>
      <c r="O7" s="9"/>
      <c r="Q7" s="2"/>
      <c r="R7" s="9"/>
      <c r="S7" s="9"/>
      <c r="T7" s="9"/>
      <c r="U7" s="9"/>
      <c r="X7" s="461"/>
      <c r="Y7" s="461"/>
      <c r="Z7" s="461"/>
      <c r="AA7" s="461"/>
      <c r="AB7" s="461"/>
    </row>
    <row r="8" spans="1:28" ht="12.75">
      <c r="A8" s="492" t="s">
        <v>24</v>
      </c>
      <c r="B8" s="490"/>
      <c r="C8" s="490"/>
      <c r="D8" s="491" t="s">
        <v>25</v>
      </c>
      <c r="E8" s="328"/>
      <c r="F8" s="284"/>
      <c r="G8" s="285"/>
      <c r="H8" s="285"/>
      <c r="I8" s="285"/>
      <c r="J8" s="285"/>
      <c r="K8" s="286"/>
      <c r="L8" s="9"/>
      <c r="M8" s="18"/>
      <c r="N8" s="9"/>
      <c r="O8" s="9"/>
      <c r="Q8" s="2"/>
      <c r="R8" s="9"/>
      <c r="S8" s="9"/>
      <c r="T8" s="9"/>
      <c r="U8" s="9"/>
      <c r="X8" s="461"/>
      <c r="Y8" s="461"/>
      <c r="Z8" s="461"/>
      <c r="AA8" s="461"/>
      <c r="AB8" s="461"/>
    </row>
    <row r="9" spans="1:28" ht="12.75">
      <c r="A9" s="492"/>
      <c r="B9" s="490" t="s">
        <v>218</v>
      </c>
      <c r="C9" s="490">
        <v>630</v>
      </c>
      <c r="D9" s="493" t="s">
        <v>479</v>
      </c>
      <c r="E9" s="329">
        <v>8847.3</v>
      </c>
      <c r="F9" s="306">
        <v>8768.8</v>
      </c>
      <c r="G9" s="307">
        <v>8850</v>
      </c>
      <c r="H9" s="307">
        <v>8850</v>
      </c>
      <c r="I9" s="307">
        <v>7000</v>
      </c>
      <c r="J9" s="307">
        <v>8000</v>
      </c>
      <c r="K9" s="321">
        <v>8850</v>
      </c>
      <c r="L9" s="10"/>
      <c r="M9" s="17"/>
      <c r="N9" s="10"/>
      <c r="O9" s="10"/>
      <c r="Q9" s="1"/>
      <c r="R9" s="10"/>
      <c r="S9" s="10"/>
      <c r="T9" s="10"/>
      <c r="U9" s="10"/>
      <c r="X9" s="461"/>
      <c r="Y9" s="461"/>
      <c r="Z9" s="461"/>
      <c r="AA9" s="461"/>
      <c r="AB9" s="461"/>
    </row>
    <row r="10" spans="1:28" ht="12.75">
      <c r="A10" s="492"/>
      <c r="B10" s="494"/>
      <c r="C10" s="495"/>
      <c r="D10" s="496" t="s">
        <v>26</v>
      </c>
      <c r="E10" s="329">
        <f aca="true" t="shared" si="1" ref="E10:K10">SUM(E9:E9)</f>
        <v>8847.3</v>
      </c>
      <c r="F10" s="306">
        <f t="shared" si="1"/>
        <v>8768.8</v>
      </c>
      <c r="G10" s="307">
        <f t="shared" si="1"/>
        <v>8850</v>
      </c>
      <c r="H10" s="307">
        <f t="shared" si="1"/>
        <v>8850</v>
      </c>
      <c r="I10" s="307">
        <f t="shared" si="1"/>
        <v>7000</v>
      </c>
      <c r="J10" s="307">
        <f t="shared" si="1"/>
        <v>8000</v>
      </c>
      <c r="K10" s="321">
        <f t="shared" si="1"/>
        <v>8850</v>
      </c>
      <c r="L10" s="10"/>
      <c r="M10" s="17"/>
      <c r="N10" s="10"/>
      <c r="O10" s="10"/>
      <c r="R10" s="10"/>
      <c r="S10" s="10"/>
      <c r="T10" s="10"/>
      <c r="U10" s="10"/>
      <c r="X10" s="461"/>
      <c r="Y10" s="461"/>
      <c r="Z10" s="461"/>
      <c r="AA10" s="461"/>
      <c r="AB10" s="461"/>
    </row>
    <row r="11" spans="1:28" ht="12.75">
      <c r="A11" s="492" t="s">
        <v>27</v>
      </c>
      <c r="B11" s="490"/>
      <c r="C11" s="490"/>
      <c r="D11" s="491" t="s">
        <v>28</v>
      </c>
      <c r="E11" s="328"/>
      <c r="F11" s="284"/>
      <c r="G11" s="285"/>
      <c r="H11" s="285"/>
      <c r="I11" s="285"/>
      <c r="J11" s="285"/>
      <c r="K11" s="286"/>
      <c r="L11" s="9"/>
      <c r="M11" s="18"/>
      <c r="N11" s="9"/>
      <c r="O11" s="9"/>
      <c r="Q11" s="2"/>
      <c r="R11" s="9"/>
      <c r="S11" s="9"/>
      <c r="T11" s="9"/>
      <c r="U11" s="9"/>
      <c r="X11" s="461"/>
      <c r="Y11" s="461"/>
      <c r="Z11" s="461"/>
      <c r="AA11" s="461"/>
      <c r="AB11" s="461"/>
    </row>
    <row r="12" spans="1:28" ht="12.75">
      <c r="A12" s="492"/>
      <c r="B12" s="490" t="s">
        <v>218</v>
      </c>
      <c r="C12" s="490">
        <v>630</v>
      </c>
      <c r="D12" s="493" t="s">
        <v>29</v>
      </c>
      <c r="E12" s="328">
        <v>17080.21</v>
      </c>
      <c r="F12" s="284">
        <v>11290.83</v>
      </c>
      <c r="G12" s="285">
        <v>16000</v>
      </c>
      <c r="H12" s="285">
        <v>14000</v>
      </c>
      <c r="I12" s="285">
        <v>35000</v>
      </c>
      <c r="J12" s="285">
        <v>37000</v>
      </c>
      <c r="K12" s="286">
        <v>39000</v>
      </c>
      <c r="L12" s="9"/>
      <c r="M12" s="18"/>
      <c r="N12" s="9"/>
      <c r="O12" s="9"/>
      <c r="Q12" s="2"/>
      <c r="R12" s="9"/>
      <c r="S12" s="9"/>
      <c r="T12" s="9"/>
      <c r="U12" s="9"/>
      <c r="X12" s="461"/>
      <c r="Y12" s="461"/>
      <c r="Z12" s="461"/>
      <c r="AA12" s="461"/>
      <c r="AB12" s="461"/>
    </row>
    <row r="13" spans="1:28" ht="12.75">
      <c r="A13" s="492"/>
      <c r="B13" s="490" t="s">
        <v>218</v>
      </c>
      <c r="C13" s="490">
        <v>620</v>
      </c>
      <c r="D13" s="493" t="s">
        <v>30</v>
      </c>
      <c r="E13" s="328">
        <v>4993.8</v>
      </c>
      <c r="F13" s="284">
        <v>3410.89</v>
      </c>
      <c r="G13" s="285">
        <v>5700</v>
      </c>
      <c r="H13" s="285">
        <v>5700</v>
      </c>
      <c r="I13" s="285">
        <v>12300</v>
      </c>
      <c r="J13" s="285">
        <v>14000</v>
      </c>
      <c r="K13" s="286">
        <v>14700</v>
      </c>
      <c r="L13" s="9"/>
      <c r="M13" s="18"/>
      <c r="N13" s="9"/>
      <c r="O13" s="9"/>
      <c r="Q13" s="2"/>
      <c r="R13" s="9"/>
      <c r="S13" s="9"/>
      <c r="T13" s="9"/>
      <c r="U13" s="9"/>
      <c r="X13" s="461"/>
      <c r="Y13" s="461"/>
      <c r="Z13" s="461"/>
      <c r="AA13" s="461"/>
      <c r="AB13" s="461"/>
    </row>
    <row r="14" spans="1:28" ht="12.75">
      <c r="A14" s="492"/>
      <c r="B14" s="490" t="s">
        <v>218</v>
      </c>
      <c r="C14" s="490">
        <v>630</v>
      </c>
      <c r="D14" s="493" t="s">
        <v>261</v>
      </c>
      <c r="E14" s="328">
        <v>2580</v>
      </c>
      <c r="F14" s="284">
        <v>3522.68</v>
      </c>
      <c r="G14" s="285">
        <v>2700</v>
      </c>
      <c r="H14" s="285">
        <v>2700</v>
      </c>
      <c r="I14" s="285">
        <v>3000</v>
      </c>
      <c r="J14" s="285">
        <v>3000</v>
      </c>
      <c r="K14" s="286">
        <v>3000</v>
      </c>
      <c r="L14" s="9"/>
      <c r="M14" s="18"/>
      <c r="N14" s="9"/>
      <c r="O14" s="9"/>
      <c r="Q14" s="2"/>
      <c r="R14" s="9"/>
      <c r="S14" s="9"/>
      <c r="T14" s="9"/>
      <c r="U14" s="9"/>
      <c r="X14" s="461"/>
      <c r="Y14" s="461"/>
      <c r="Z14" s="461"/>
      <c r="AA14" s="461"/>
      <c r="AB14" s="461"/>
    </row>
    <row r="15" spans="1:28" ht="12.75">
      <c r="A15" s="492"/>
      <c r="B15" s="494"/>
      <c r="C15" s="495"/>
      <c r="D15" s="496" t="s">
        <v>26</v>
      </c>
      <c r="E15" s="328">
        <f aca="true" t="shared" si="2" ref="E15:K15">SUM(E12:E14)</f>
        <v>24654.01</v>
      </c>
      <c r="F15" s="284">
        <f t="shared" si="2"/>
        <v>18224.399999999998</v>
      </c>
      <c r="G15" s="285">
        <f t="shared" si="2"/>
        <v>24400</v>
      </c>
      <c r="H15" s="285">
        <f t="shared" si="2"/>
        <v>22400</v>
      </c>
      <c r="I15" s="285">
        <f t="shared" si="2"/>
        <v>50300</v>
      </c>
      <c r="J15" s="285">
        <f t="shared" si="2"/>
        <v>54000</v>
      </c>
      <c r="K15" s="286">
        <f t="shared" si="2"/>
        <v>56700</v>
      </c>
      <c r="L15" s="9"/>
      <c r="M15" s="18"/>
      <c r="N15" s="9"/>
      <c r="O15" s="9"/>
      <c r="Q15" s="2"/>
      <c r="R15" s="9"/>
      <c r="S15" s="9"/>
      <c r="T15" s="9"/>
      <c r="U15" s="9"/>
      <c r="X15" s="461"/>
      <c r="Y15" s="461"/>
      <c r="Z15" s="461"/>
      <c r="AA15" s="461"/>
      <c r="AB15" s="461"/>
    </row>
    <row r="16" spans="1:28" ht="12.75">
      <c r="A16" s="489" t="s">
        <v>246</v>
      </c>
      <c r="B16" s="490"/>
      <c r="C16" s="490"/>
      <c r="D16" s="491" t="s">
        <v>247</v>
      </c>
      <c r="E16" s="328"/>
      <c r="F16" s="284"/>
      <c r="G16" s="285"/>
      <c r="H16" s="285"/>
      <c r="I16" s="285"/>
      <c r="J16" s="285"/>
      <c r="K16" s="286"/>
      <c r="L16" s="9"/>
      <c r="M16" s="18"/>
      <c r="N16" s="9"/>
      <c r="O16" s="9"/>
      <c r="Q16" s="2"/>
      <c r="R16" s="9"/>
      <c r="S16" s="9"/>
      <c r="T16" s="9"/>
      <c r="U16" s="9"/>
      <c r="X16" s="461"/>
      <c r="Y16" s="461"/>
      <c r="Z16" s="461"/>
      <c r="AA16" s="461"/>
      <c r="AB16" s="461"/>
    </row>
    <row r="17" spans="1:28" ht="12.75">
      <c r="A17" s="489"/>
      <c r="B17" s="490"/>
      <c r="C17" s="490">
        <v>630</v>
      </c>
      <c r="D17" s="493" t="s">
        <v>283</v>
      </c>
      <c r="E17" s="328"/>
      <c r="F17" s="284"/>
      <c r="G17" s="285">
        <v>5440</v>
      </c>
      <c r="H17" s="285"/>
      <c r="I17" s="285"/>
      <c r="J17" s="285"/>
      <c r="K17" s="286"/>
      <c r="L17" s="9"/>
      <c r="M17" s="18"/>
      <c r="N17" s="9"/>
      <c r="O17" s="9"/>
      <c r="Q17" s="2"/>
      <c r="R17" s="9"/>
      <c r="S17" s="9"/>
      <c r="T17" s="9"/>
      <c r="U17" s="9"/>
      <c r="X17" s="461"/>
      <c r="Y17" s="461"/>
      <c r="Z17" s="461"/>
      <c r="AA17" s="461"/>
      <c r="AB17" s="461"/>
    </row>
    <row r="18" spans="1:28" ht="12.75">
      <c r="A18" s="492"/>
      <c r="B18" s="494"/>
      <c r="C18" s="495"/>
      <c r="D18" s="496" t="s">
        <v>26</v>
      </c>
      <c r="E18" s="328"/>
      <c r="F18" s="284"/>
      <c r="G18" s="285">
        <f>SUM(G17)</f>
        <v>5440</v>
      </c>
      <c r="H18" s="285"/>
      <c r="I18" s="285"/>
      <c r="J18" s="285"/>
      <c r="K18" s="286"/>
      <c r="L18" s="9"/>
      <c r="M18" s="18"/>
      <c r="N18" s="9"/>
      <c r="O18" s="9"/>
      <c r="Q18" s="2"/>
      <c r="R18" s="9"/>
      <c r="S18" s="9"/>
      <c r="T18" s="9"/>
      <c r="U18" s="9"/>
      <c r="X18" s="461"/>
      <c r="Y18" s="461"/>
      <c r="Z18" s="461"/>
      <c r="AA18" s="461"/>
      <c r="AB18" s="461"/>
    </row>
    <row r="19" spans="1:28" ht="12.75">
      <c r="A19" s="489" t="s">
        <v>32</v>
      </c>
      <c r="B19" s="490"/>
      <c r="C19" s="490"/>
      <c r="D19" s="491" t="s">
        <v>33</v>
      </c>
      <c r="E19" s="497"/>
      <c r="F19" s="498"/>
      <c r="G19" s="499"/>
      <c r="H19" s="499"/>
      <c r="I19" s="499"/>
      <c r="J19" s="499"/>
      <c r="K19" s="500"/>
      <c r="Q19" s="501"/>
      <c r="R19" s="459"/>
      <c r="S19" s="459"/>
      <c r="T19" s="459"/>
      <c r="U19" s="459"/>
      <c r="X19" s="461"/>
      <c r="Y19" s="461"/>
      <c r="Z19" s="461"/>
      <c r="AA19" s="461"/>
      <c r="AB19" s="461"/>
    </row>
    <row r="20" spans="1:28" ht="12.75">
      <c r="A20" s="492"/>
      <c r="B20" s="490" t="s">
        <v>218</v>
      </c>
      <c r="C20" s="490">
        <v>610</v>
      </c>
      <c r="D20" s="493" t="s">
        <v>34</v>
      </c>
      <c r="E20" s="328">
        <v>10349.03</v>
      </c>
      <c r="F20" s="284">
        <v>10389</v>
      </c>
      <c r="G20" s="285">
        <v>11500</v>
      </c>
      <c r="H20" s="285">
        <v>11500</v>
      </c>
      <c r="I20" s="285">
        <v>12200</v>
      </c>
      <c r="J20" s="285">
        <v>12800</v>
      </c>
      <c r="K20" s="286">
        <v>13450</v>
      </c>
      <c r="L20" s="9"/>
      <c r="M20" s="18"/>
      <c r="N20" s="9"/>
      <c r="O20" s="9"/>
      <c r="Q20" s="2"/>
      <c r="R20" s="9"/>
      <c r="S20" s="9"/>
      <c r="T20" s="9"/>
      <c r="U20" s="9"/>
      <c r="X20" s="461"/>
      <c r="Y20" s="461"/>
      <c r="Z20" s="461"/>
      <c r="AA20" s="461"/>
      <c r="AB20" s="461"/>
    </row>
    <row r="21" spans="1:28" ht="12.75">
      <c r="A21" s="492"/>
      <c r="B21" s="490" t="s">
        <v>218</v>
      </c>
      <c r="C21" s="490">
        <v>620</v>
      </c>
      <c r="D21" s="493" t="s">
        <v>30</v>
      </c>
      <c r="E21" s="502">
        <v>3219.91</v>
      </c>
      <c r="F21" s="503">
        <v>3241.55</v>
      </c>
      <c r="G21" s="499">
        <v>3600</v>
      </c>
      <c r="H21" s="499">
        <v>3600</v>
      </c>
      <c r="I21" s="499">
        <v>3800</v>
      </c>
      <c r="J21" s="499">
        <v>3990</v>
      </c>
      <c r="K21" s="500">
        <v>4200</v>
      </c>
      <c r="L21" s="471"/>
      <c r="N21" s="471"/>
      <c r="O21" s="471"/>
      <c r="Q21" s="504"/>
      <c r="R21" s="471"/>
      <c r="S21" s="471"/>
      <c r="T21" s="471"/>
      <c r="U21" s="471"/>
      <c r="X21" s="461"/>
      <c r="Y21" s="461"/>
      <c r="Z21" s="461"/>
      <c r="AA21" s="461"/>
      <c r="AB21" s="461"/>
    </row>
    <row r="22" spans="1:28" ht="12.75">
      <c r="A22" s="492"/>
      <c r="B22" s="490" t="s">
        <v>218</v>
      </c>
      <c r="C22" s="490">
        <v>630</v>
      </c>
      <c r="D22" s="493" t="s">
        <v>71</v>
      </c>
      <c r="E22" s="502">
        <v>869.18</v>
      </c>
      <c r="F22" s="503">
        <v>819.17</v>
      </c>
      <c r="G22" s="499">
        <v>950</v>
      </c>
      <c r="H22" s="499">
        <v>1475</v>
      </c>
      <c r="I22" s="499">
        <v>1525</v>
      </c>
      <c r="J22" s="499">
        <v>1525</v>
      </c>
      <c r="K22" s="500">
        <v>1535</v>
      </c>
      <c r="L22" s="471"/>
      <c r="N22" s="471"/>
      <c r="O22" s="471"/>
      <c r="Q22" s="504"/>
      <c r="R22" s="471"/>
      <c r="S22" s="471"/>
      <c r="T22" s="471"/>
      <c r="U22" s="471"/>
      <c r="X22" s="461"/>
      <c r="Y22" s="461"/>
      <c r="Z22" s="461"/>
      <c r="AA22" s="461"/>
      <c r="AB22" s="461"/>
    </row>
    <row r="23" spans="1:28" ht="12.75">
      <c r="A23" s="492"/>
      <c r="B23" s="490" t="s">
        <v>218</v>
      </c>
      <c r="C23" s="490">
        <v>640</v>
      </c>
      <c r="D23" s="493" t="s">
        <v>262</v>
      </c>
      <c r="E23" s="329">
        <v>50</v>
      </c>
      <c r="F23" s="306">
        <v>50</v>
      </c>
      <c r="G23" s="307">
        <v>50</v>
      </c>
      <c r="H23" s="307">
        <v>50</v>
      </c>
      <c r="I23" s="307">
        <v>50</v>
      </c>
      <c r="J23" s="307">
        <v>50</v>
      </c>
      <c r="K23" s="321">
        <v>50</v>
      </c>
      <c r="L23" s="10"/>
      <c r="M23" s="17"/>
      <c r="N23" s="10"/>
      <c r="O23" s="10"/>
      <c r="Q23" s="1"/>
      <c r="R23" s="10"/>
      <c r="S23" s="10"/>
      <c r="T23" s="10"/>
      <c r="U23" s="10"/>
      <c r="X23" s="461"/>
      <c r="Y23" s="461"/>
      <c r="Z23" s="461"/>
      <c r="AA23" s="461"/>
      <c r="AB23" s="461"/>
    </row>
    <row r="24" spans="1:28" ht="12.75">
      <c r="A24" s="492"/>
      <c r="B24" s="494"/>
      <c r="C24" s="495"/>
      <c r="D24" s="496" t="s">
        <v>26</v>
      </c>
      <c r="E24" s="329">
        <f aca="true" t="shared" si="3" ref="E24:K24">SUM(E20:E23)</f>
        <v>14488.12</v>
      </c>
      <c r="F24" s="306">
        <f t="shared" si="3"/>
        <v>14499.72</v>
      </c>
      <c r="G24" s="307">
        <f t="shared" si="3"/>
        <v>16100</v>
      </c>
      <c r="H24" s="307">
        <f t="shared" si="3"/>
        <v>16625</v>
      </c>
      <c r="I24" s="307">
        <f t="shared" si="3"/>
        <v>17575</v>
      </c>
      <c r="J24" s="307">
        <f t="shared" si="3"/>
        <v>18365</v>
      </c>
      <c r="K24" s="321">
        <f t="shared" si="3"/>
        <v>19235</v>
      </c>
      <c r="L24" s="10"/>
      <c r="M24" s="17"/>
      <c r="N24" s="10"/>
      <c r="O24" s="10"/>
      <c r="Q24" s="1"/>
      <c r="R24" s="10"/>
      <c r="S24" s="10"/>
      <c r="T24" s="10"/>
      <c r="U24" s="10"/>
      <c r="X24" s="461"/>
      <c r="Y24" s="461"/>
      <c r="Z24" s="461"/>
      <c r="AA24" s="461"/>
      <c r="AB24" s="461"/>
    </row>
    <row r="25" spans="1:28" ht="12.75">
      <c r="A25" s="489" t="s">
        <v>35</v>
      </c>
      <c r="B25" s="490"/>
      <c r="C25" s="490"/>
      <c r="D25" s="505" t="s">
        <v>36</v>
      </c>
      <c r="E25" s="502"/>
      <c r="F25" s="503"/>
      <c r="G25" s="499"/>
      <c r="H25" s="499"/>
      <c r="I25" s="499"/>
      <c r="J25" s="499"/>
      <c r="K25" s="500"/>
      <c r="L25" s="471"/>
      <c r="N25" s="471"/>
      <c r="O25" s="471"/>
      <c r="Q25" s="504"/>
      <c r="R25" s="471"/>
      <c r="S25" s="471"/>
      <c r="T25" s="471"/>
      <c r="U25" s="471"/>
      <c r="X25" s="461"/>
      <c r="Y25" s="461"/>
      <c r="Z25" s="461"/>
      <c r="AA25" s="461"/>
      <c r="AB25" s="461"/>
    </row>
    <row r="26" spans="1:28" ht="12.75">
      <c r="A26" s="489" t="s">
        <v>37</v>
      </c>
      <c r="B26" s="490"/>
      <c r="C26" s="506"/>
      <c r="D26" s="491" t="s">
        <v>38</v>
      </c>
      <c r="E26" s="497"/>
      <c r="F26" s="498"/>
      <c r="G26" s="499"/>
      <c r="H26" s="499"/>
      <c r="I26" s="499"/>
      <c r="J26" s="499"/>
      <c r="K26" s="500"/>
      <c r="Q26" s="501"/>
      <c r="R26" s="459"/>
      <c r="S26" s="459"/>
      <c r="T26" s="459"/>
      <c r="U26" s="459"/>
      <c r="X26" s="461"/>
      <c r="Y26" s="461"/>
      <c r="Z26" s="461"/>
      <c r="AA26" s="461"/>
      <c r="AB26" s="461"/>
    </row>
    <row r="27" spans="1:28" ht="12.75">
      <c r="A27" s="492"/>
      <c r="B27" s="490" t="s">
        <v>39</v>
      </c>
      <c r="C27" s="490">
        <v>630</v>
      </c>
      <c r="D27" s="493" t="s">
        <v>40</v>
      </c>
      <c r="E27" s="329">
        <v>4200</v>
      </c>
      <c r="F27" s="306">
        <v>4200</v>
      </c>
      <c r="G27" s="307">
        <v>4200</v>
      </c>
      <c r="H27" s="307">
        <v>4200</v>
      </c>
      <c r="I27" s="307">
        <v>4700</v>
      </c>
      <c r="J27" s="307">
        <v>5000</v>
      </c>
      <c r="K27" s="321">
        <v>5000</v>
      </c>
      <c r="L27" s="10"/>
      <c r="M27" s="17"/>
      <c r="N27" s="10"/>
      <c r="O27" s="10"/>
      <c r="Q27" s="1"/>
      <c r="R27" s="10"/>
      <c r="S27" s="10"/>
      <c r="T27" s="10"/>
      <c r="U27" s="10"/>
      <c r="X27" s="461"/>
      <c r="Y27" s="461"/>
      <c r="Z27" s="461"/>
      <c r="AA27" s="461"/>
      <c r="AB27" s="461"/>
    </row>
    <row r="28" spans="1:28" ht="12.75">
      <c r="A28" s="492"/>
      <c r="B28" s="494"/>
      <c r="C28" s="495"/>
      <c r="D28" s="496" t="s">
        <v>26</v>
      </c>
      <c r="E28" s="329">
        <f aca="true" t="shared" si="4" ref="E28:K28">SUM(E27)</f>
        <v>4200</v>
      </c>
      <c r="F28" s="306">
        <f t="shared" si="4"/>
        <v>4200</v>
      </c>
      <c r="G28" s="307">
        <f t="shared" si="4"/>
        <v>4200</v>
      </c>
      <c r="H28" s="307">
        <f t="shared" si="4"/>
        <v>4200</v>
      </c>
      <c r="I28" s="307">
        <f t="shared" si="4"/>
        <v>4700</v>
      </c>
      <c r="J28" s="307">
        <f t="shared" si="4"/>
        <v>5000</v>
      </c>
      <c r="K28" s="321">
        <f t="shared" si="4"/>
        <v>5000</v>
      </c>
      <c r="L28" s="10"/>
      <c r="M28" s="17"/>
      <c r="N28" s="10"/>
      <c r="O28" s="10"/>
      <c r="Q28" s="1"/>
      <c r="R28" s="10"/>
      <c r="S28" s="10"/>
      <c r="T28" s="10"/>
      <c r="U28" s="10"/>
      <c r="X28" s="461"/>
      <c r="Y28" s="461"/>
      <c r="Z28" s="461"/>
      <c r="AA28" s="461"/>
      <c r="AB28" s="461"/>
    </row>
    <row r="29" spans="1:28" ht="12.75">
      <c r="A29" s="489" t="s">
        <v>41</v>
      </c>
      <c r="B29" s="490"/>
      <c r="C29" s="490"/>
      <c r="D29" s="491" t="s">
        <v>42</v>
      </c>
      <c r="E29" s="497"/>
      <c r="F29" s="498"/>
      <c r="G29" s="499"/>
      <c r="H29" s="499"/>
      <c r="I29" s="499"/>
      <c r="J29" s="499"/>
      <c r="K29" s="500"/>
      <c r="Q29" s="501"/>
      <c r="R29" s="459"/>
      <c r="S29" s="459"/>
      <c r="T29" s="459"/>
      <c r="U29" s="459"/>
      <c r="X29" s="461"/>
      <c r="Y29" s="461"/>
      <c r="Z29" s="461"/>
      <c r="AA29" s="461"/>
      <c r="AB29" s="461"/>
    </row>
    <row r="30" spans="1:28" ht="12.75">
      <c r="A30" s="492"/>
      <c r="B30" s="490" t="s">
        <v>43</v>
      </c>
      <c r="C30" s="490">
        <v>640</v>
      </c>
      <c r="D30" s="493" t="s">
        <v>44</v>
      </c>
      <c r="E30" s="328">
        <v>8383.67</v>
      </c>
      <c r="F30" s="284">
        <v>9368.78</v>
      </c>
      <c r="G30" s="285">
        <v>9800</v>
      </c>
      <c r="H30" s="285">
        <v>7800</v>
      </c>
      <c r="I30" s="285">
        <v>9500</v>
      </c>
      <c r="J30" s="285">
        <v>10500</v>
      </c>
      <c r="K30" s="286">
        <v>10500</v>
      </c>
      <c r="L30" s="9"/>
      <c r="M30" s="18"/>
      <c r="N30" s="9"/>
      <c r="O30" s="9"/>
      <c r="Q30" s="2"/>
      <c r="R30" s="9"/>
      <c r="S30" s="9"/>
      <c r="T30" s="9"/>
      <c r="U30" s="9"/>
      <c r="X30" s="461"/>
      <c r="Y30" s="461"/>
      <c r="Z30" s="461"/>
      <c r="AA30" s="461"/>
      <c r="AB30" s="461"/>
    </row>
    <row r="31" spans="1:28" ht="12.75">
      <c r="A31" s="492"/>
      <c r="B31" s="494"/>
      <c r="C31" s="495"/>
      <c r="D31" s="496" t="s">
        <v>26</v>
      </c>
      <c r="E31" s="328">
        <f aca="true" t="shared" si="5" ref="E31:K31">SUM(E30)</f>
        <v>8383.67</v>
      </c>
      <c r="F31" s="284">
        <f t="shared" si="5"/>
        <v>9368.78</v>
      </c>
      <c r="G31" s="285">
        <f t="shared" si="5"/>
        <v>9800</v>
      </c>
      <c r="H31" s="285">
        <f t="shared" si="5"/>
        <v>7800</v>
      </c>
      <c r="I31" s="285">
        <f t="shared" si="5"/>
        <v>9500</v>
      </c>
      <c r="J31" s="285">
        <f t="shared" si="5"/>
        <v>10500</v>
      </c>
      <c r="K31" s="286">
        <f t="shared" si="5"/>
        <v>10500</v>
      </c>
      <c r="L31" s="9"/>
      <c r="M31" s="18"/>
      <c r="N31" s="9"/>
      <c r="O31" s="9"/>
      <c r="Q31" s="2"/>
      <c r="R31" s="9"/>
      <c r="S31" s="9"/>
      <c r="T31" s="9"/>
      <c r="U31" s="9"/>
      <c r="X31" s="461"/>
      <c r="Y31" s="461"/>
      <c r="Z31" s="461"/>
      <c r="AA31" s="461"/>
      <c r="AB31" s="461"/>
    </row>
    <row r="32" spans="1:28" ht="12.75">
      <c r="A32" s="507" t="s">
        <v>45</v>
      </c>
      <c r="B32" s="508"/>
      <c r="C32" s="508"/>
      <c r="D32" s="509" t="s">
        <v>46</v>
      </c>
      <c r="E32" s="330">
        <f aca="true" t="shared" si="6" ref="E32:K32">E36+E42+E39</f>
        <v>4302.62</v>
      </c>
      <c r="F32" s="308">
        <f t="shared" si="6"/>
        <v>3768.2</v>
      </c>
      <c r="G32" s="309">
        <f t="shared" si="6"/>
        <v>2700</v>
      </c>
      <c r="H32" s="309">
        <f t="shared" si="6"/>
        <v>3600</v>
      </c>
      <c r="I32" s="310">
        <f t="shared" si="6"/>
        <v>2200</v>
      </c>
      <c r="J32" s="310">
        <f t="shared" si="6"/>
        <v>3700</v>
      </c>
      <c r="K32" s="322">
        <f t="shared" si="6"/>
        <v>3700</v>
      </c>
      <c r="L32" s="15"/>
      <c r="M32" s="24"/>
      <c r="N32" s="15"/>
      <c r="O32" s="15"/>
      <c r="Q32" s="6"/>
      <c r="R32" s="15"/>
      <c r="S32" s="15"/>
      <c r="T32" s="15"/>
      <c r="U32" s="15"/>
      <c r="X32" s="461"/>
      <c r="Y32" s="461"/>
      <c r="Z32" s="461"/>
      <c r="AA32" s="461"/>
      <c r="AB32" s="461"/>
    </row>
    <row r="33" spans="1:28" ht="12.75">
      <c r="A33" s="489" t="s">
        <v>47</v>
      </c>
      <c r="B33" s="490"/>
      <c r="C33" s="490"/>
      <c r="D33" s="491" t="s">
        <v>48</v>
      </c>
      <c r="E33" s="331"/>
      <c r="F33" s="311"/>
      <c r="G33" s="307"/>
      <c r="H33" s="307"/>
      <c r="I33" s="307"/>
      <c r="J33" s="307"/>
      <c r="K33" s="321"/>
      <c r="L33" s="16"/>
      <c r="M33" s="17"/>
      <c r="N33" s="16"/>
      <c r="O33" s="16"/>
      <c r="Q33" s="11"/>
      <c r="R33" s="16"/>
      <c r="S33" s="16"/>
      <c r="T33" s="10"/>
      <c r="U33" s="10"/>
      <c r="X33" s="461"/>
      <c r="Y33" s="461"/>
      <c r="Z33" s="461"/>
      <c r="AA33" s="461"/>
      <c r="AB33" s="461"/>
    </row>
    <row r="34" spans="1:28" ht="12.75">
      <c r="A34" s="510" t="s">
        <v>49</v>
      </c>
      <c r="B34" s="490"/>
      <c r="C34" s="490"/>
      <c r="D34" s="491" t="s">
        <v>50</v>
      </c>
      <c r="E34" s="329"/>
      <c r="F34" s="306"/>
      <c r="G34" s="499"/>
      <c r="H34" s="499"/>
      <c r="I34" s="499"/>
      <c r="J34" s="499"/>
      <c r="K34" s="500"/>
      <c r="L34" s="10"/>
      <c r="N34" s="10"/>
      <c r="O34" s="10"/>
      <c r="Q34" s="1"/>
      <c r="R34" s="10"/>
      <c r="S34" s="10"/>
      <c r="T34" s="459"/>
      <c r="U34" s="459"/>
      <c r="X34" s="461"/>
      <c r="Y34" s="461"/>
      <c r="Z34" s="461"/>
      <c r="AA34" s="461"/>
      <c r="AB34" s="461"/>
    </row>
    <row r="35" spans="1:28" ht="12.75">
      <c r="A35" s="492"/>
      <c r="B35" s="490" t="s">
        <v>218</v>
      </c>
      <c r="C35" s="490">
        <v>630</v>
      </c>
      <c r="D35" s="493" t="s">
        <v>229</v>
      </c>
      <c r="E35" s="329">
        <v>250.7</v>
      </c>
      <c r="F35" s="306">
        <v>78.6</v>
      </c>
      <c r="G35" s="307">
        <v>700</v>
      </c>
      <c r="H35" s="307">
        <v>300</v>
      </c>
      <c r="I35" s="307">
        <v>200</v>
      </c>
      <c r="J35" s="307">
        <v>700</v>
      </c>
      <c r="K35" s="321">
        <v>700</v>
      </c>
      <c r="L35" s="10"/>
      <c r="M35" s="17"/>
      <c r="N35" s="10"/>
      <c r="O35" s="10"/>
      <c r="Q35" s="1"/>
      <c r="R35" s="10"/>
      <c r="S35" s="10"/>
      <c r="T35" s="10"/>
      <c r="U35" s="10"/>
      <c r="X35" s="461"/>
      <c r="Y35" s="461"/>
      <c r="Z35" s="461"/>
      <c r="AA35" s="461"/>
      <c r="AB35" s="461"/>
    </row>
    <row r="36" spans="1:28" ht="12.75">
      <c r="A36" s="492"/>
      <c r="B36" s="494"/>
      <c r="C36" s="495"/>
      <c r="D36" s="496" t="s">
        <v>26</v>
      </c>
      <c r="E36" s="329">
        <f aca="true" t="shared" si="7" ref="E36:K36">SUM(E35)</f>
        <v>250.7</v>
      </c>
      <c r="F36" s="306">
        <f t="shared" si="7"/>
        <v>78.6</v>
      </c>
      <c r="G36" s="307">
        <f t="shared" si="7"/>
        <v>700</v>
      </c>
      <c r="H36" s="307">
        <f t="shared" si="7"/>
        <v>300</v>
      </c>
      <c r="I36" s="307">
        <f t="shared" si="7"/>
        <v>200</v>
      </c>
      <c r="J36" s="307">
        <f t="shared" si="7"/>
        <v>700</v>
      </c>
      <c r="K36" s="321">
        <f t="shared" si="7"/>
        <v>700</v>
      </c>
      <c r="L36" s="10"/>
      <c r="M36" s="17"/>
      <c r="N36" s="10"/>
      <c r="O36" s="10"/>
      <c r="Q36" s="1"/>
      <c r="R36" s="10"/>
      <c r="S36" s="10"/>
      <c r="T36" s="10"/>
      <c r="U36" s="10"/>
      <c r="X36" s="461"/>
      <c r="Y36" s="461"/>
      <c r="Z36" s="461"/>
      <c r="AA36" s="461"/>
      <c r="AB36" s="461"/>
    </row>
    <row r="37" spans="1:28" ht="12.75">
      <c r="A37" s="492" t="s">
        <v>230</v>
      </c>
      <c r="B37" s="490"/>
      <c r="C37" s="490"/>
      <c r="D37" s="491" t="s">
        <v>231</v>
      </c>
      <c r="E37" s="329"/>
      <c r="F37" s="306"/>
      <c r="G37" s="307"/>
      <c r="H37" s="307"/>
      <c r="I37" s="307"/>
      <c r="J37" s="307"/>
      <c r="K37" s="321"/>
      <c r="L37" s="10"/>
      <c r="M37" s="17"/>
      <c r="N37" s="10"/>
      <c r="O37" s="10"/>
      <c r="Q37" s="1"/>
      <c r="R37" s="10"/>
      <c r="S37" s="10"/>
      <c r="T37" s="10"/>
      <c r="U37" s="10"/>
      <c r="X37" s="461"/>
      <c r="Y37" s="461"/>
      <c r="Z37" s="461"/>
      <c r="AA37" s="461"/>
      <c r="AB37" s="461"/>
    </row>
    <row r="38" spans="1:28" ht="12.75">
      <c r="A38" s="492"/>
      <c r="B38" s="490" t="s">
        <v>31</v>
      </c>
      <c r="C38" s="490">
        <v>630</v>
      </c>
      <c r="D38" s="493" t="s">
        <v>316</v>
      </c>
      <c r="E38" s="329">
        <v>2176.92</v>
      </c>
      <c r="F38" s="306">
        <v>2396</v>
      </c>
      <c r="G38" s="307"/>
      <c r="H38" s="307">
        <v>2300</v>
      </c>
      <c r="I38" s="307">
        <v>1000</v>
      </c>
      <c r="J38" s="307">
        <v>1000</v>
      </c>
      <c r="K38" s="321">
        <v>1000</v>
      </c>
      <c r="L38" s="10"/>
      <c r="M38" s="17"/>
      <c r="N38" s="10"/>
      <c r="O38" s="10"/>
      <c r="Q38" s="1"/>
      <c r="R38" s="10"/>
      <c r="S38" s="10"/>
      <c r="T38" s="10"/>
      <c r="U38" s="10"/>
      <c r="X38" s="461"/>
      <c r="Y38" s="461"/>
      <c r="Z38" s="461"/>
      <c r="AA38" s="461"/>
      <c r="AB38" s="461"/>
    </row>
    <row r="39" spans="1:28" ht="12.75">
      <c r="A39" s="492"/>
      <c r="B39" s="494"/>
      <c r="C39" s="495"/>
      <c r="D39" s="496" t="s">
        <v>26</v>
      </c>
      <c r="E39" s="329">
        <f aca="true" t="shared" si="8" ref="E39:K39">SUM(E38)</f>
        <v>2176.92</v>
      </c>
      <c r="F39" s="306">
        <f t="shared" si="8"/>
        <v>2396</v>
      </c>
      <c r="G39" s="307">
        <f t="shared" si="8"/>
        <v>0</v>
      </c>
      <c r="H39" s="307">
        <f t="shared" si="8"/>
        <v>2300</v>
      </c>
      <c r="I39" s="307">
        <f t="shared" si="8"/>
        <v>1000</v>
      </c>
      <c r="J39" s="307">
        <f t="shared" si="8"/>
        <v>1000</v>
      </c>
      <c r="K39" s="321">
        <f t="shared" si="8"/>
        <v>1000</v>
      </c>
      <c r="L39" s="10"/>
      <c r="M39" s="17"/>
      <c r="N39" s="10"/>
      <c r="O39" s="10"/>
      <c r="Q39" s="1"/>
      <c r="R39" s="10"/>
      <c r="S39" s="10"/>
      <c r="T39" s="10"/>
      <c r="U39" s="10"/>
      <c r="X39" s="461"/>
      <c r="Y39" s="461"/>
      <c r="Z39" s="461"/>
      <c r="AA39" s="461"/>
      <c r="AB39" s="461"/>
    </row>
    <row r="40" spans="1:28" ht="12.75">
      <c r="A40" s="492" t="s">
        <v>51</v>
      </c>
      <c r="B40" s="490"/>
      <c r="C40" s="490"/>
      <c r="D40" s="491" t="s">
        <v>212</v>
      </c>
      <c r="E40" s="329"/>
      <c r="F40" s="306"/>
      <c r="G40" s="307"/>
      <c r="H40" s="307"/>
      <c r="I40" s="307"/>
      <c r="J40" s="307"/>
      <c r="K40" s="321"/>
      <c r="L40" s="10"/>
      <c r="M40" s="17"/>
      <c r="N40" s="10"/>
      <c r="O40" s="10"/>
      <c r="Q40" s="1"/>
      <c r="R40" s="10"/>
      <c r="S40" s="10"/>
      <c r="T40" s="10"/>
      <c r="U40" s="10"/>
      <c r="X40" s="461"/>
      <c r="Y40" s="461"/>
      <c r="Z40" s="461"/>
      <c r="AA40" s="461"/>
      <c r="AB40" s="461"/>
    </row>
    <row r="41" spans="1:28" ht="12.75">
      <c r="A41" s="492"/>
      <c r="B41" s="490" t="s">
        <v>52</v>
      </c>
      <c r="C41" s="490">
        <v>630</v>
      </c>
      <c r="D41" s="493" t="s">
        <v>53</v>
      </c>
      <c r="E41" s="329">
        <v>1875</v>
      </c>
      <c r="F41" s="306">
        <v>1293.6</v>
      </c>
      <c r="G41" s="307">
        <v>2000</v>
      </c>
      <c r="H41" s="307">
        <v>1000</v>
      </c>
      <c r="I41" s="307">
        <v>1000</v>
      </c>
      <c r="J41" s="307">
        <v>2000</v>
      </c>
      <c r="K41" s="321">
        <v>2000</v>
      </c>
      <c r="L41" s="10"/>
      <c r="M41" s="17"/>
      <c r="N41" s="10"/>
      <c r="O41" s="10"/>
      <c r="Q41" s="1"/>
      <c r="R41" s="10"/>
      <c r="S41" s="10"/>
      <c r="T41" s="10"/>
      <c r="U41" s="10"/>
      <c r="X41" s="461"/>
      <c r="Y41" s="461"/>
      <c r="Z41" s="461"/>
      <c r="AA41" s="461"/>
      <c r="AB41" s="461"/>
    </row>
    <row r="42" spans="1:28" ht="12.75">
      <c r="A42" s="492"/>
      <c r="B42" s="494"/>
      <c r="C42" s="495"/>
      <c r="D42" s="496" t="s">
        <v>26</v>
      </c>
      <c r="E42" s="329">
        <f aca="true" t="shared" si="9" ref="E42:K42">SUM(E41)</f>
        <v>1875</v>
      </c>
      <c r="F42" s="306">
        <f t="shared" si="9"/>
        <v>1293.6</v>
      </c>
      <c r="G42" s="307">
        <f t="shared" si="9"/>
        <v>2000</v>
      </c>
      <c r="H42" s="307">
        <f t="shared" si="9"/>
        <v>1000</v>
      </c>
      <c r="I42" s="307">
        <f t="shared" si="9"/>
        <v>1000</v>
      </c>
      <c r="J42" s="307">
        <f t="shared" si="9"/>
        <v>2000</v>
      </c>
      <c r="K42" s="321">
        <f t="shared" si="9"/>
        <v>2000</v>
      </c>
      <c r="L42" s="10"/>
      <c r="M42" s="17"/>
      <c r="N42" s="10"/>
      <c r="O42" s="10"/>
      <c r="Q42" s="1"/>
      <c r="R42" s="10"/>
      <c r="S42" s="10"/>
      <c r="T42" s="10"/>
      <c r="U42" s="10"/>
      <c r="X42" s="461"/>
      <c r="Y42" s="461"/>
      <c r="Z42" s="461"/>
      <c r="AA42" s="461"/>
      <c r="AB42" s="461"/>
    </row>
    <row r="43" spans="1:28" ht="12.75">
      <c r="A43" s="507" t="s">
        <v>54</v>
      </c>
      <c r="B43" s="508"/>
      <c r="C43" s="508"/>
      <c r="D43" s="509" t="s">
        <v>55</v>
      </c>
      <c r="E43" s="330">
        <f aca="true" t="shared" si="10" ref="E43:K43">E46+E49+E52+E55+E60+E65+E57</f>
        <v>57981.28</v>
      </c>
      <c r="F43" s="308">
        <f t="shared" si="10"/>
        <v>48676.27</v>
      </c>
      <c r="G43" s="309">
        <f t="shared" si="10"/>
        <v>53450</v>
      </c>
      <c r="H43" s="309">
        <f t="shared" si="10"/>
        <v>58950</v>
      </c>
      <c r="I43" s="310">
        <f t="shared" si="10"/>
        <v>51500</v>
      </c>
      <c r="J43" s="310">
        <f t="shared" si="10"/>
        <v>46000</v>
      </c>
      <c r="K43" s="322">
        <f t="shared" si="10"/>
        <v>54000</v>
      </c>
      <c r="L43" s="15"/>
      <c r="M43" s="24"/>
      <c r="N43" s="15"/>
      <c r="O43" s="15"/>
      <c r="Q43" s="6"/>
      <c r="R43" s="15"/>
      <c r="S43" s="15"/>
      <c r="T43" s="15"/>
      <c r="U43" s="15"/>
      <c r="X43" s="461"/>
      <c r="Y43" s="461"/>
      <c r="Z43" s="461"/>
      <c r="AA43" s="461"/>
      <c r="AB43" s="461"/>
    </row>
    <row r="44" spans="1:28" ht="12.75">
      <c r="A44" s="489" t="s">
        <v>56</v>
      </c>
      <c r="B44" s="490"/>
      <c r="C44" s="490"/>
      <c r="D44" s="491" t="s">
        <v>57</v>
      </c>
      <c r="E44" s="328"/>
      <c r="F44" s="284"/>
      <c r="G44" s="499"/>
      <c r="H44" s="499"/>
      <c r="I44" s="499"/>
      <c r="J44" s="499"/>
      <c r="K44" s="500"/>
      <c r="L44" s="9"/>
      <c r="N44" s="9"/>
      <c r="O44" s="9"/>
      <c r="Q44" s="2"/>
      <c r="R44" s="9"/>
      <c r="S44" s="9"/>
      <c r="T44" s="459"/>
      <c r="U44" s="459"/>
      <c r="X44" s="461"/>
      <c r="Y44" s="461"/>
      <c r="Z44" s="461"/>
      <c r="AA44" s="461"/>
      <c r="AB44" s="461"/>
    </row>
    <row r="45" spans="1:28" ht="12.75">
      <c r="A45" s="492"/>
      <c r="B45" s="490" t="s">
        <v>218</v>
      </c>
      <c r="C45" s="490">
        <v>630</v>
      </c>
      <c r="D45" s="493" t="s">
        <v>58</v>
      </c>
      <c r="E45" s="329">
        <v>4299.46</v>
      </c>
      <c r="F45" s="306">
        <v>4892.12</v>
      </c>
      <c r="G45" s="307">
        <v>5300</v>
      </c>
      <c r="H45" s="307">
        <v>5300</v>
      </c>
      <c r="I45" s="307">
        <v>6000</v>
      </c>
      <c r="J45" s="307">
        <v>6000</v>
      </c>
      <c r="K45" s="321">
        <v>6000</v>
      </c>
      <c r="L45" s="10"/>
      <c r="M45" s="17"/>
      <c r="N45" s="10"/>
      <c r="O45" s="10"/>
      <c r="Q45" s="1"/>
      <c r="R45" s="10"/>
      <c r="S45" s="10"/>
      <c r="T45" s="10"/>
      <c r="U45" s="10"/>
      <c r="X45" s="461"/>
      <c r="Y45" s="461"/>
      <c r="Z45" s="461"/>
      <c r="AA45" s="461"/>
      <c r="AB45" s="461"/>
    </row>
    <row r="46" spans="1:28" ht="12.75">
      <c r="A46" s="492"/>
      <c r="B46" s="494"/>
      <c r="C46" s="495"/>
      <c r="D46" s="496" t="s">
        <v>26</v>
      </c>
      <c r="E46" s="329">
        <f aca="true" t="shared" si="11" ref="E46:K46">SUM(E45)</f>
        <v>4299.46</v>
      </c>
      <c r="F46" s="306">
        <f t="shared" si="11"/>
        <v>4892.12</v>
      </c>
      <c r="G46" s="307">
        <f t="shared" si="11"/>
        <v>5300</v>
      </c>
      <c r="H46" s="307">
        <f t="shared" si="11"/>
        <v>5300</v>
      </c>
      <c r="I46" s="307">
        <f t="shared" si="11"/>
        <v>6000</v>
      </c>
      <c r="J46" s="307">
        <f t="shared" si="11"/>
        <v>6000</v>
      </c>
      <c r="K46" s="321">
        <f t="shared" si="11"/>
        <v>6000</v>
      </c>
      <c r="L46" s="10"/>
      <c r="M46" s="17"/>
      <c r="N46" s="10"/>
      <c r="O46" s="10"/>
      <c r="Q46" s="1"/>
      <c r="R46" s="10"/>
      <c r="S46" s="10"/>
      <c r="T46" s="10"/>
      <c r="U46" s="10"/>
      <c r="X46" s="461"/>
      <c r="Y46" s="461"/>
      <c r="Z46" s="461"/>
      <c r="AA46" s="461"/>
      <c r="AB46" s="461"/>
    </row>
    <row r="47" spans="1:28" ht="12.75">
      <c r="A47" s="489" t="s">
        <v>59</v>
      </c>
      <c r="B47" s="490"/>
      <c r="C47" s="490"/>
      <c r="D47" s="491" t="s">
        <v>60</v>
      </c>
      <c r="E47" s="329"/>
      <c r="F47" s="306"/>
      <c r="G47" s="307"/>
      <c r="H47" s="307"/>
      <c r="I47" s="307"/>
      <c r="J47" s="307"/>
      <c r="K47" s="321"/>
      <c r="L47" s="10"/>
      <c r="M47" s="17"/>
      <c r="N47" s="10"/>
      <c r="O47" s="10"/>
      <c r="Q47" s="1"/>
      <c r="R47" s="10"/>
      <c r="S47" s="10"/>
      <c r="T47" s="10"/>
      <c r="U47" s="10"/>
      <c r="X47" s="461"/>
      <c r="Y47" s="461"/>
      <c r="Z47" s="461"/>
      <c r="AA47" s="461"/>
      <c r="AB47" s="461"/>
    </row>
    <row r="48" spans="1:28" ht="12.75">
      <c r="A48" s="492"/>
      <c r="B48" s="490" t="s">
        <v>218</v>
      </c>
      <c r="C48" s="490">
        <v>630</v>
      </c>
      <c r="D48" s="493" t="s">
        <v>61</v>
      </c>
      <c r="E48" s="329">
        <v>1868</v>
      </c>
      <c r="F48" s="306">
        <v>1932</v>
      </c>
      <c r="G48" s="307">
        <v>2100</v>
      </c>
      <c r="H48" s="307">
        <v>2100</v>
      </c>
      <c r="I48" s="307">
        <v>2000</v>
      </c>
      <c r="J48" s="307">
        <v>2000</v>
      </c>
      <c r="K48" s="321">
        <v>2000</v>
      </c>
      <c r="L48" s="10"/>
      <c r="M48" s="17"/>
      <c r="N48" s="10"/>
      <c r="O48" s="10"/>
      <c r="Q48" s="1"/>
      <c r="R48" s="10"/>
      <c r="S48" s="10"/>
      <c r="T48" s="10"/>
      <c r="U48" s="10"/>
      <c r="X48" s="461"/>
      <c r="Y48" s="461"/>
      <c r="Z48" s="461"/>
      <c r="AA48" s="461"/>
      <c r="AB48" s="461"/>
    </row>
    <row r="49" spans="1:28" ht="12.75">
      <c r="A49" s="492"/>
      <c r="B49" s="494"/>
      <c r="C49" s="495"/>
      <c r="D49" s="496" t="s">
        <v>26</v>
      </c>
      <c r="E49" s="329">
        <f>SUM(E48)</f>
        <v>1868</v>
      </c>
      <c r="F49" s="306">
        <f>SUM(F48)</f>
        <v>1932</v>
      </c>
      <c r="G49" s="307">
        <f>SUM(G48:G48)</f>
        <v>2100</v>
      </c>
      <c r="H49" s="307">
        <f>SUM(H48:H48)</f>
        <v>2100</v>
      </c>
      <c r="I49" s="307">
        <f>SUM(I48:I48)</f>
        <v>2000</v>
      </c>
      <c r="J49" s="307">
        <f>SUM(J48:J48)</f>
        <v>2000</v>
      </c>
      <c r="K49" s="321">
        <f>SUM(K48:K48)</f>
        <v>2000</v>
      </c>
      <c r="L49" s="10"/>
      <c r="M49" s="17"/>
      <c r="N49" s="10"/>
      <c r="O49" s="10"/>
      <c r="Q49" s="1"/>
      <c r="R49" s="10"/>
      <c r="S49" s="10"/>
      <c r="T49" s="10"/>
      <c r="U49" s="10"/>
      <c r="X49" s="461"/>
      <c r="Y49" s="461"/>
      <c r="Z49" s="461"/>
      <c r="AA49" s="461"/>
      <c r="AB49" s="461"/>
    </row>
    <row r="50" spans="1:28" ht="12.75">
      <c r="A50" s="511" t="s">
        <v>62</v>
      </c>
      <c r="B50" s="490"/>
      <c r="C50" s="490"/>
      <c r="D50" s="491" t="s">
        <v>63</v>
      </c>
      <c r="E50" s="329"/>
      <c r="F50" s="306"/>
      <c r="G50" s="307"/>
      <c r="H50" s="307"/>
      <c r="I50" s="307"/>
      <c r="J50" s="307"/>
      <c r="K50" s="321"/>
      <c r="L50" s="10"/>
      <c r="M50" s="17"/>
      <c r="N50" s="10"/>
      <c r="O50" s="10"/>
      <c r="Q50" s="1"/>
      <c r="R50" s="10"/>
      <c r="S50" s="10"/>
      <c r="T50" s="10"/>
      <c r="U50" s="10"/>
      <c r="X50" s="461"/>
      <c r="Y50" s="461"/>
      <c r="Z50" s="461"/>
      <c r="AA50" s="461"/>
      <c r="AB50" s="461"/>
    </row>
    <row r="51" spans="1:28" ht="12.75">
      <c r="A51" s="492"/>
      <c r="B51" s="490" t="s">
        <v>218</v>
      </c>
      <c r="C51" s="490">
        <v>630</v>
      </c>
      <c r="D51" s="493" t="s">
        <v>311</v>
      </c>
      <c r="E51" s="329">
        <v>400</v>
      </c>
      <c r="F51" s="306">
        <v>2001.35</v>
      </c>
      <c r="G51" s="307">
        <v>6500</v>
      </c>
      <c r="H51" s="307">
        <v>5500</v>
      </c>
      <c r="I51" s="307">
        <v>6500</v>
      </c>
      <c r="J51" s="307">
        <v>5000</v>
      </c>
      <c r="K51" s="321">
        <v>5000</v>
      </c>
      <c r="L51" s="10"/>
      <c r="M51" s="17"/>
      <c r="N51" s="10"/>
      <c r="O51" s="10"/>
      <c r="Q51" s="1"/>
      <c r="R51" s="10"/>
      <c r="S51" s="10"/>
      <c r="T51" s="10"/>
      <c r="U51" s="10"/>
      <c r="X51" s="461"/>
      <c r="Y51" s="461"/>
      <c r="Z51" s="461"/>
      <c r="AA51" s="461"/>
      <c r="AB51" s="461"/>
    </row>
    <row r="52" spans="1:28" ht="12.75">
      <c r="A52" s="492"/>
      <c r="B52" s="494"/>
      <c r="C52" s="495"/>
      <c r="D52" s="496" t="s">
        <v>26</v>
      </c>
      <c r="E52" s="329">
        <f aca="true" t="shared" si="12" ref="E52:K52">SUM(E51:E51)</f>
        <v>400</v>
      </c>
      <c r="F52" s="306">
        <f t="shared" si="12"/>
        <v>2001.35</v>
      </c>
      <c r="G52" s="307">
        <f t="shared" si="12"/>
        <v>6500</v>
      </c>
      <c r="H52" s="307">
        <f t="shared" si="12"/>
        <v>5500</v>
      </c>
      <c r="I52" s="307">
        <f t="shared" si="12"/>
        <v>6500</v>
      </c>
      <c r="J52" s="307">
        <f t="shared" si="12"/>
        <v>5000</v>
      </c>
      <c r="K52" s="321">
        <f t="shared" si="12"/>
        <v>5000</v>
      </c>
      <c r="L52" s="10"/>
      <c r="M52" s="17"/>
      <c r="N52" s="10"/>
      <c r="O52" s="10"/>
      <c r="Q52" s="1"/>
      <c r="R52" s="10"/>
      <c r="S52" s="10"/>
      <c r="T52" s="10"/>
      <c r="U52" s="10"/>
      <c r="X52" s="461"/>
      <c r="Y52" s="461"/>
      <c r="Z52" s="461"/>
      <c r="AA52" s="461"/>
      <c r="AB52" s="461"/>
    </row>
    <row r="53" spans="1:28" ht="12.75">
      <c r="A53" s="489" t="s">
        <v>64</v>
      </c>
      <c r="B53" s="490"/>
      <c r="C53" s="490"/>
      <c r="D53" s="491" t="s">
        <v>65</v>
      </c>
      <c r="E53" s="329"/>
      <c r="F53" s="306"/>
      <c r="G53" s="307"/>
      <c r="H53" s="307"/>
      <c r="I53" s="307"/>
      <c r="J53" s="307"/>
      <c r="K53" s="321"/>
      <c r="L53" s="10"/>
      <c r="M53" s="17"/>
      <c r="N53" s="10"/>
      <c r="O53" s="10"/>
      <c r="Q53" s="1"/>
      <c r="R53" s="10"/>
      <c r="S53" s="10"/>
      <c r="T53" s="10"/>
      <c r="U53" s="10"/>
      <c r="X53" s="461"/>
      <c r="Y53" s="461"/>
      <c r="Z53" s="461"/>
      <c r="AA53" s="461"/>
      <c r="AB53" s="461"/>
    </row>
    <row r="54" spans="1:28" ht="12.75">
      <c r="A54" s="489"/>
      <c r="B54" s="490" t="s">
        <v>218</v>
      </c>
      <c r="C54" s="490">
        <v>630</v>
      </c>
      <c r="D54" s="493" t="s">
        <v>312</v>
      </c>
      <c r="E54" s="329">
        <v>32827.72</v>
      </c>
      <c r="F54" s="306">
        <v>14949.52</v>
      </c>
      <c r="G54" s="307">
        <v>15000</v>
      </c>
      <c r="H54" s="307">
        <v>15000</v>
      </c>
      <c r="I54" s="307">
        <v>15000</v>
      </c>
      <c r="J54" s="307">
        <v>15000</v>
      </c>
      <c r="K54" s="321">
        <v>15000</v>
      </c>
      <c r="L54" s="10"/>
      <c r="M54" s="17"/>
      <c r="N54" s="10"/>
      <c r="O54" s="10"/>
      <c r="Q54" s="1"/>
      <c r="R54" s="10"/>
      <c r="S54" s="10"/>
      <c r="T54" s="10"/>
      <c r="U54" s="10"/>
      <c r="X54" s="461"/>
      <c r="Y54" s="461"/>
      <c r="Z54" s="461"/>
      <c r="AA54" s="461"/>
      <c r="AB54" s="461"/>
    </row>
    <row r="55" spans="1:28" ht="12.75">
      <c r="A55" s="492"/>
      <c r="B55" s="494"/>
      <c r="C55" s="495"/>
      <c r="D55" s="496" t="s">
        <v>26</v>
      </c>
      <c r="E55" s="329">
        <f aca="true" t="shared" si="13" ref="E55:K55">SUM(E54:E54)</f>
        <v>32827.72</v>
      </c>
      <c r="F55" s="306">
        <f t="shared" si="13"/>
        <v>14949.52</v>
      </c>
      <c r="G55" s="307">
        <f t="shared" si="13"/>
        <v>15000</v>
      </c>
      <c r="H55" s="307">
        <f t="shared" si="13"/>
        <v>15000</v>
      </c>
      <c r="I55" s="307">
        <f t="shared" si="13"/>
        <v>15000</v>
      </c>
      <c r="J55" s="307">
        <f t="shared" si="13"/>
        <v>15000</v>
      </c>
      <c r="K55" s="321">
        <f t="shared" si="13"/>
        <v>15000</v>
      </c>
      <c r="L55" s="10"/>
      <c r="M55" s="17"/>
      <c r="N55" s="10"/>
      <c r="O55" s="10"/>
      <c r="Q55" s="1"/>
      <c r="R55" s="10"/>
      <c r="S55" s="10"/>
      <c r="T55" s="10"/>
      <c r="U55" s="10"/>
      <c r="X55" s="461"/>
      <c r="Y55" s="461"/>
      <c r="Z55" s="461"/>
      <c r="AA55" s="461"/>
      <c r="AB55" s="461"/>
    </row>
    <row r="56" spans="1:28" ht="12.75">
      <c r="A56" s="492" t="s">
        <v>204</v>
      </c>
      <c r="B56" s="490"/>
      <c r="C56" s="490"/>
      <c r="D56" s="491" t="s">
        <v>205</v>
      </c>
      <c r="E56" s="329"/>
      <c r="F56" s="306"/>
      <c r="G56" s="307"/>
      <c r="H56" s="307"/>
      <c r="I56" s="307"/>
      <c r="J56" s="307"/>
      <c r="K56" s="321"/>
      <c r="L56" s="10"/>
      <c r="M56" s="17"/>
      <c r="N56" s="10"/>
      <c r="O56" s="10"/>
      <c r="Q56" s="1"/>
      <c r="R56" s="10"/>
      <c r="S56" s="10"/>
      <c r="T56" s="10"/>
      <c r="U56" s="10"/>
      <c r="X56" s="461"/>
      <c r="Y56" s="461"/>
      <c r="Z56" s="461"/>
      <c r="AA56" s="461"/>
      <c r="AB56" s="461"/>
    </row>
    <row r="57" spans="1:28" ht="12.75">
      <c r="A57" s="492"/>
      <c r="B57" s="494"/>
      <c r="C57" s="495"/>
      <c r="D57" s="496" t="s">
        <v>26</v>
      </c>
      <c r="E57" s="329"/>
      <c r="F57" s="306"/>
      <c r="G57" s="307"/>
      <c r="H57" s="307"/>
      <c r="I57" s="307"/>
      <c r="J57" s="307"/>
      <c r="K57" s="321"/>
      <c r="M57" s="17"/>
      <c r="N57" s="10"/>
      <c r="O57" s="10"/>
      <c r="Q57" s="1"/>
      <c r="R57" s="10"/>
      <c r="S57" s="10"/>
      <c r="T57" s="10"/>
      <c r="U57" s="10"/>
      <c r="X57" s="461"/>
      <c r="Y57" s="461"/>
      <c r="Z57" s="461"/>
      <c r="AA57" s="461"/>
      <c r="AB57" s="461"/>
    </row>
    <row r="58" spans="1:28" ht="12.75">
      <c r="A58" s="489" t="s">
        <v>66</v>
      </c>
      <c r="B58" s="490"/>
      <c r="C58" s="490"/>
      <c r="D58" s="491" t="s">
        <v>67</v>
      </c>
      <c r="E58" s="497"/>
      <c r="F58" s="498"/>
      <c r="G58" s="499"/>
      <c r="H58" s="499"/>
      <c r="I58" s="499"/>
      <c r="J58" s="499"/>
      <c r="K58" s="500"/>
      <c r="L58" s="10"/>
      <c r="Q58" s="501"/>
      <c r="R58" s="459"/>
      <c r="S58" s="459"/>
      <c r="T58" s="459"/>
      <c r="U58" s="459"/>
      <c r="X58" s="461"/>
      <c r="Y58" s="461"/>
      <c r="Z58" s="461"/>
      <c r="AA58" s="461"/>
      <c r="AB58" s="461"/>
    </row>
    <row r="59" spans="1:28" ht="12.75">
      <c r="A59" s="489"/>
      <c r="B59" s="490" t="s">
        <v>31</v>
      </c>
      <c r="C59" s="506">
        <v>630</v>
      </c>
      <c r="D59" s="493" t="s">
        <v>257</v>
      </c>
      <c r="E59" s="329">
        <v>15019.12</v>
      </c>
      <c r="F59" s="306">
        <v>20929</v>
      </c>
      <c r="G59" s="307">
        <v>10000</v>
      </c>
      <c r="H59" s="307">
        <v>19500</v>
      </c>
      <c r="I59" s="307">
        <v>18000</v>
      </c>
      <c r="J59" s="307">
        <v>18000</v>
      </c>
      <c r="K59" s="321">
        <v>18000</v>
      </c>
      <c r="L59" s="10"/>
      <c r="M59" s="17"/>
      <c r="N59" s="10"/>
      <c r="O59" s="10"/>
      <c r="R59" s="10"/>
      <c r="S59" s="10"/>
      <c r="T59" s="10"/>
      <c r="U59" s="10"/>
      <c r="X59" s="461"/>
      <c r="Y59" s="461"/>
      <c r="Z59" s="461"/>
      <c r="AA59" s="461"/>
      <c r="AB59" s="461"/>
    </row>
    <row r="60" spans="1:28" ht="12.75">
      <c r="A60" s="492"/>
      <c r="B60" s="494"/>
      <c r="C60" s="495"/>
      <c r="D60" s="496" t="s">
        <v>26</v>
      </c>
      <c r="E60" s="329">
        <f aca="true" t="shared" si="14" ref="E60:K60">SUM(E59:E59)</f>
        <v>15019.12</v>
      </c>
      <c r="F60" s="306">
        <f t="shared" si="14"/>
        <v>20929</v>
      </c>
      <c r="G60" s="307">
        <f t="shared" si="14"/>
        <v>10000</v>
      </c>
      <c r="H60" s="307">
        <f t="shared" si="14"/>
        <v>19500</v>
      </c>
      <c r="I60" s="307">
        <f t="shared" si="14"/>
        <v>18000</v>
      </c>
      <c r="J60" s="307">
        <f t="shared" si="14"/>
        <v>18000</v>
      </c>
      <c r="K60" s="321">
        <f t="shared" si="14"/>
        <v>18000</v>
      </c>
      <c r="M60" s="17"/>
      <c r="N60" s="10"/>
      <c r="O60" s="10"/>
      <c r="Q60" s="1"/>
      <c r="R60" s="10"/>
      <c r="S60" s="10"/>
      <c r="T60" s="10"/>
      <c r="U60" s="10"/>
      <c r="X60" s="461"/>
      <c r="Y60" s="461"/>
      <c r="Z60" s="461"/>
      <c r="AA60" s="461"/>
      <c r="AB60" s="461"/>
    </row>
    <row r="61" spans="1:28" ht="12.75">
      <c r="A61" s="489" t="s">
        <v>68</v>
      </c>
      <c r="B61" s="490"/>
      <c r="C61" s="490"/>
      <c r="D61" s="491" t="s">
        <v>268</v>
      </c>
      <c r="E61" s="329"/>
      <c r="F61" s="306"/>
      <c r="G61" s="307"/>
      <c r="H61" s="307"/>
      <c r="I61" s="307"/>
      <c r="J61" s="307"/>
      <c r="K61" s="321"/>
      <c r="L61" s="17"/>
      <c r="M61" s="17"/>
      <c r="N61" s="17"/>
      <c r="O61" s="17"/>
      <c r="Q61" s="12"/>
      <c r="R61" s="17"/>
      <c r="S61" s="17"/>
      <c r="T61" s="17"/>
      <c r="U61" s="17"/>
      <c r="X61" s="461"/>
      <c r="Y61" s="461"/>
      <c r="Z61" s="461"/>
      <c r="AA61" s="461"/>
      <c r="AB61" s="461"/>
    </row>
    <row r="62" spans="1:28" ht="12.75">
      <c r="A62" s="492"/>
      <c r="B62" s="490" t="s">
        <v>69</v>
      </c>
      <c r="C62" s="490">
        <v>610</v>
      </c>
      <c r="D62" s="493" t="s">
        <v>70</v>
      </c>
      <c r="E62" s="329">
        <v>400</v>
      </c>
      <c r="F62" s="306">
        <v>540</v>
      </c>
      <c r="G62" s="307">
        <v>1200</v>
      </c>
      <c r="H62" s="307">
        <v>1440</v>
      </c>
      <c r="I62" s="307">
        <v>480</v>
      </c>
      <c r="J62" s="307"/>
      <c r="K62" s="321">
        <v>960</v>
      </c>
      <c r="L62" s="10"/>
      <c r="M62" s="17"/>
      <c r="N62" s="10"/>
      <c r="O62" s="10"/>
      <c r="Q62" s="1"/>
      <c r="R62" s="10"/>
      <c r="S62" s="10"/>
      <c r="T62" s="10"/>
      <c r="U62" s="10"/>
      <c r="X62" s="461"/>
      <c r="Y62" s="461"/>
      <c r="Z62" s="461"/>
      <c r="AA62" s="461"/>
      <c r="AB62" s="461"/>
    </row>
    <row r="63" spans="1:28" ht="12.75">
      <c r="A63" s="492"/>
      <c r="B63" s="490" t="s">
        <v>69</v>
      </c>
      <c r="C63" s="490">
        <v>620</v>
      </c>
      <c r="D63" s="493" t="s">
        <v>30</v>
      </c>
      <c r="E63" s="329">
        <v>175.24</v>
      </c>
      <c r="F63" s="306">
        <v>0</v>
      </c>
      <c r="G63" s="307">
        <v>600</v>
      </c>
      <c r="H63" s="307">
        <v>641</v>
      </c>
      <c r="I63" s="307">
        <v>250</v>
      </c>
      <c r="J63" s="307"/>
      <c r="K63" s="321">
        <v>500</v>
      </c>
      <c r="L63" s="10"/>
      <c r="M63" s="17"/>
      <c r="N63" s="10"/>
      <c r="O63" s="10"/>
      <c r="Q63" s="1"/>
      <c r="R63" s="10"/>
      <c r="S63" s="10"/>
      <c r="T63" s="10"/>
      <c r="U63" s="10"/>
      <c r="X63" s="461"/>
      <c r="Y63" s="461"/>
      <c r="Z63" s="461"/>
      <c r="AA63" s="461"/>
      <c r="AB63" s="461"/>
    </row>
    <row r="64" spans="1:28" ht="12.75">
      <c r="A64" s="492"/>
      <c r="B64" s="490" t="s">
        <v>69</v>
      </c>
      <c r="C64" s="490">
        <v>630</v>
      </c>
      <c r="D64" s="493" t="s">
        <v>71</v>
      </c>
      <c r="E64" s="329">
        <v>2991.74</v>
      </c>
      <c r="F64" s="306">
        <v>3432.28</v>
      </c>
      <c r="G64" s="307">
        <v>12750</v>
      </c>
      <c r="H64" s="307">
        <v>9469</v>
      </c>
      <c r="I64" s="307">
        <v>3270</v>
      </c>
      <c r="J64" s="307"/>
      <c r="K64" s="321">
        <v>6540</v>
      </c>
      <c r="L64" s="10"/>
      <c r="M64" s="17"/>
      <c r="N64" s="10"/>
      <c r="O64" s="10"/>
      <c r="Q64" s="1"/>
      <c r="R64" s="10"/>
      <c r="S64" s="10"/>
      <c r="T64" s="10"/>
      <c r="U64" s="10"/>
      <c r="X64" s="461"/>
      <c r="Y64" s="461"/>
      <c r="Z64" s="461"/>
      <c r="AA64" s="461"/>
      <c r="AB64" s="461"/>
    </row>
    <row r="65" spans="1:28" ht="12.75">
      <c r="A65" s="492"/>
      <c r="B65" s="494"/>
      <c r="C65" s="495"/>
      <c r="D65" s="496" t="s">
        <v>26</v>
      </c>
      <c r="E65" s="329">
        <f aca="true" t="shared" si="15" ref="E65:K65">SUM(E62:E64)</f>
        <v>3566.9799999999996</v>
      </c>
      <c r="F65" s="306">
        <f t="shared" si="15"/>
        <v>3972.28</v>
      </c>
      <c r="G65" s="307">
        <f t="shared" si="15"/>
        <v>14550</v>
      </c>
      <c r="H65" s="307">
        <f t="shared" si="15"/>
        <v>11550</v>
      </c>
      <c r="I65" s="307">
        <f t="shared" si="15"/>
        <v>4000</v>
      </c>
      <c r="J65" s="307">
        <f t="shared" si="15"/>
        <v>0</v>
      </c>
      <c r="K65" s="321">
        <f t="shared" si="15"/>
        <v>8000</v>
      </c>
      <c r="L65" s="10"/>
      <c r="M65" s="17"/>
      <c r="N65" s="10"/>
      <c r="O65" s="10"/>
      <c r="Q65" s="1"/>
      <c r="R65" s="10"/>
      <c r="S65" s="10"/>
      <c r="T65" s="10"/>
      <c r="U65" s="10"/>
      <c r="X65" s="461"/>
      <c r="Y65" s="461"/>
      <c r="Z65" s="461"/>
      <c r="AA65" s="461"/>
      <c r="AB65" s="461"/>
    </row>
    <row r="66" spans="1:28" ht="12.75">
      <c r="A66" s="507" t="s">
        <v>72</v>
      </c>
      <c r="B66" s="508"/>
      <c r="C66" s="508"/>
      <c r="D66" s="509" t="s">
        <v>73</v>
      </c>
      <c r="E66" s="330">
        <f aca="true" t="shared" si="16" ref="E66:K66">E72+E81+E86+E89+E95+E99+E102+E77</f>
        <v>100450.92</v>
      </c>
      <c r="F66" s="308">
        <f t="shared" si="16"/>
        <v>128477.65000000001</v>
      </c>
      <c r="G66" s="309">
        <f t="shared" si="16"/>
        <v>154916</v>
      </c>
      <c r="H66" s="309">
        <f t="shared" si="16"/>
        <v>158367</v>
      </c>
      <c r="I66" s="310">
        <f t="shared" si="16"/>
        <v>201533</v>
      </c>
      <c r="J66" s="310">
        <f t="shared" si="16"/>
        <v>207978</v>
      </c>
      <c r="K66" s="322">
        <f t="shared" si="16"/>
        <v>214613</v>
      </c>
      <c r="L66" s="15"/>
      <c r="M66" s="24"/>
      <c r="N66" s="15"/>
      <c r="O66" s="15"/>
      <c r="Q66" s="6"/>
      <c r="R66" s="15"/>
      <c r="S66" s="15"/>
      <c r="T66" s="15"/>
      <c r="U66" s="15"/>
      <c r="X66" s="461"/>
      <c r="Y66" s="461"/>
      <c r="Z66" s="461"/>
      <c r="AA66" s="461"/>
      <c r="AB66" s="461"/>
    </row>
    <row r="67" spans="1:28" ht="12.75">
      <c r="A67" s="489" t="s">
        <v>74</v>
      </c>
      <c r="B67" s="490"/>
      <c r="C67" s="490"/>
      <c r="D67" s="491" t="s">
        <v>75</v>
      </c>
      <c r="E67" s="497"/>
      <c r="F67" s="498"/>
      <c r="G67" s="499"/>
      <c r="H67" s="499"/>
      <c r="I67" s="499"/>
      <c r="J67" s="499"/>
      <c r="K67" s="500"/>
      <c r="Q67" s="501"/>
      <c r="R67" s="459"/>
      <c r="S67" s="459"/>
      <c r="T67" s="459"/>
      <c r="U67" s="459"/>
      <c r="X67" s="461"/>
      <c r="Y67" s="461"/>
      <c r="Z67" s="461"/>
      <c r="AA67" s="461"/>
      <c r="AB67" s="461"/>
    </row>
    <row r="68" spans="1:28" ht="12.75">
      <c r="A68" s="492"/>
      <c r="B68" s="490" t="s">
        <v>76</v>
      </c>
      <c r="C68" s="490">
        <v>610</v>
      </c>
      <c r="D68" s="493" t="s">
        <v>34</v>
      </c>
      <c r="E68" s="328">
        <v>7983.57</v>
      </c>
      <c r="F68" s="284">
        <v>7388.87</v>
      </c>
      <c r="G68" s="285">
        <v>13500</v>
      </c>
      <c r="H68" s="285">
        <v>13500</v>
      </c>
      <c r="I68" s="285">
        <v>13400</v>
      </c>
      <c r="J68" s="285">
        <v>14175</v>
      </c>
      <c r="K68" s="286">
        <v>14900</v>
      </c>
      <c r="L68" s="9"/>
      <c r="M68" s="18"/>
      <c r="N68" s="9"/>
      <c r="O68" s="9"/>
      <c r="Q68" s="2"/>
      <c r="R68" s="9"/>
      <c r="S68" s="9"/>
      <c r="T68" s="9"/>
      <c r="U68" s="9"/>
      <c r="X68" s="461"/>
      <c r="Y68" s="461"/>
      <c r="Z68" s="461"/>
      <c r="AA68" s="461"/>
      <c r="AB68" s="461"/>
    </row>
    <row r="69" spans="1:28" ht="12.75">
      <c r="A69" s="492"/>
      <c r="B69" s="490" t="s">
        <v>76</v>
      </c>
      <c r="C69" s="490">
        <v>620</v>
      </c>
      <c r="D69" s="493" t="s">
        <v>30</v>
      </c>
      <c r="E69" s="502">
        <v>3083.79</v>
      </c>
      <c r="F69" s="503">
        <v>2921.68</v>
      </c>
      <c r="G69" s="499">
        <v>5130</v>
      </c>
      <c r="H69" s="499">
        <v>5130</v>
      </c>
      <c r="I69" s="499">
        <v>5130</v>
      </c>
      <c r="J69" s="499">
        <v>5380</v>
      </c>
      <c r="K69" s="500">
        <v>5650</v>
      </c>
      <c r="L69" s="471"/>
      <c r="N69" s="471"/>
      <c r="O69" s="471"/>
      <c r="Q69" s="504"/>
      <c r="R69" s="471"/>
      <c r="S69" s="471"/>
      <c r="T69" s="471"/>
      <c r="U69" s="471"/>
      <c r="X69" s="461"/>
      <c r="Y69" s="461"/>
      <c r="Z69" s="461"/>
      <c r="AA69" s="461"/>
      <c r="AB69" s="461"/>
    </row>
    <row r="70" spans="1:28" ht="12.75">
      <c r="A70" s="492"/>
      <c r="B70" s="490"/>
      <c r="C70" s="490">
        <v>630</v>
      </c>
      <c r="D70" s="493" t="s">
        <v>71</v>
      </c>
      <c r="E70" s="329">
        <v>1987.73</v>
      </c>
      <c r="F70" s="306">
        <v>1744.45</v>
      </c>
      <c r="G70" s="307">
        <v>2755</v>
      </c>
      <c r="H70" s="307">
        <v>3030</v>
      </c>
      <c r="I70" s="307">
        <v>2837</v>
      </c>
      <c r="J70" s="307">
        <v>2847</v>
      </c>
      <c r="K70" s="321">
        <v>2857</v>
      </c>
      <c r="L70" s="10"/>
      <c r="M70" s="17"/>
      <c r="N70" s="10"/>
      <c r="O70" s="10"/>
      <c r="Q70" s="1"/>
      <c r="R70" s="10"/>
      <c r="S70" s="10"/>
      <c r="T70" s="10"/>
      <c r="U70" s="10"/>
      <c r="X70" s="461"/>
      <c r="Y70" s="461"/>
      <c r="Z70" s="461"/>
      <c r="AA70" s="461"/>
      <c r="AB70" s="461"/>
    </row>
    <row r="71" spans="1:28" ht="12.75">
      <c r="A71" s="492"/>
      <c r="B71" s="490" t="s">
        <v>76</v>
      </c>
      <c r="C71" s="490">
        <v>640</v>
      </c>
      <c r="D71" s="493" t="s">
        <v>206</v>
      </c>
      <c r="E71" s="329"/>
      <c r="F71" s="306">
        <v>57.84</v>
      </c>
      <c r="G71" s="499"/>
      <c r="H71" s="499"/>
      <c r="I71" s="307"/>
      <c r="J71" s="307"/>
      <c r="K71" s="321"/>
      <c r="L71" s="10"/>
      <c r="M71" s="17"/>
      <c r="N71" s="10"/>
      <c r="O71" s="10"/>
      <c r="Q71" s="1"/>
      <c r="R71" s="10"/>
      <c r="S71" s="10"/>
      <c r="T71" s="10"/>
      <c r="U71" s="10"/>
      <c r="X71" s="461"/>
      <c r="Y71" s="461"/>
      <c r="Z71" s="461"/>
      <c r="AA71" s="461"/>
      <c r="AB71" s="461"/>
    </row>
    <row r="72" spans="1:28" ht="12.75">
      <c r="A72" s="492"/>
      <c r="B72" s="494"/>
      <c r="C72" s="495"/>
      <c r="D72" s="496" t="s">
        <v>26</v>
      </c>
      <c r="E72" s="329">
        <f>SUM(E68:E70)</f>
        <v>13055.09</v>
      </c>
      <c r="F72" s="306">
        <f>SUM(F68:F71)</f>
        <v>12112.84</v>
      </c>
      <c r="G72" s="307">
        <f>SUM(G68:G70)</f>
        <v>21385</v>
      </c>
      <c r="H72" s="307">
        <f>SUM(H68:H70)</f>
        <v>21660</v>
      </c>
      <c r="I72" s="307">
        <f>SUM(I68:I70)</f>
        <v>21367</v>
      </c>
      <c r="J72" s="307">
        <f>SUM(J68:J70)</f>
        <v>22402</v>
      </c>
      <c r="K72" s="321">
        <f>SUM(K68:K70)</f>
        <v>23407</v>
      </c>
      <c r="L72" s="10"/>
      <c r="M72" s="17"/>
      <c r="N72" s="10"/>
      <c r="O72" s="10"/>
      <c r="Q72" s="1"/>
      <c r="R72" s="10"/>
      <c r="S72" s="10"/>
      <c r="T72" s="10"/>
      <c r="U72" s="10"/>
      <c r="X72" s="461"/>
      <c r="Y72" s="461"/>
      <c r="Z72" s="461"/>
      <c r="AA72" s="461"/>
      <c r="AB72" s="461"/>
    </row>
    <row r="73" spans="1:28" ht="12.75">
      <c r="A73" s="489" t="s">
        <v>77</v>
      </c>
      <c r="B73" s="490"/>
      <c r="C73" s="490"/>
      <c r="D73" s="505" t="s">
        <v>78</v>
      </c>
      <c r="E73" s="497"/>
      <c r="F73" s="498"/>
      <c r="G73" s="499"/>
      <c r="H73" s="499"/>
      <c r="I73" s="499"/>
      <c r="J73" s="499"/>
      <c r="K73" s="500"/>
      <c r="Q73" s="501"/>
      <c r="R73" s="459"/>
      <c r="S73" s="459"/>
      <c r="T73" s="459"/>
      <c r="U73" s="459"/>
      <c r="X73" s="461"/>
      <c r="Y73" s="461"/>
      <c r="Z73" s="461"/>
      <c r="AA73" s="461"/>
      <c r="AB73" s="461"/>
    </row>
    <row r="74" spans="1:28" ht="12.75">
      <c r="A74" s="492" t="s">
        <v>227</v>
      </c>
      <c r="B74" s="490"/>
      <c r="C74" s="490"/>
      <c r="D74" s="505" t="s">
        <v>228</v>
      </c>
      <c r="E74" s="502"/>
      <c r="F74" s="503"/>
      <c r="G74" s="499"/>
      <c r="H74" s="499"/>
      <c r="I74" s="499"/>
      <c r="J74" s="499"/>
      <c r="K74" s="500"/>
      <c r="L74" s="501"/>
      <c r="N74" s="501"/>
      <c r="R74" s="501"/>
      <c r="S74" s="501"/>
      <c r="T74" s="501"/>
      <c r="U74" s="501"/>
      <c r="X74" s="461"/>
      <c r="Y74" s="461"/>
      <c r="Z74" s="461"/>
      <c r="AA74" s="461"/>
      <c r="AB74" s="461"/>
    </row>
    <row r="75" spans="1:28" ht="12.75">
      <c r="A75" s="489"/>
      <c r="B75" s="490" t="s">
        <v>218</v>
      </c>
      <c r="C75" s="490">
        <v>610</v>
      </c>
      <c r="D75" s="493" t="s">
        <v>34</v>
      </c>
      <c r="E75" s="502">
        <v>236</v>
      </c>
      <c r="F75" s="503">
        <v>851</v>
      </c>
      <c r="G75" s="499">
        <v>851</v>
      </c>
      <c r="H75" s="499">
        <v>411</v>
      </c>
      <c r="I75" s="499">
        <v>851</v>
      </c>
      <c r="J75" s="499">
        <v>851</v>
      </c>
      <c r="K75" s="500">
        <v>851</v>
      </c>
      <c r="R75" s="459"/>
      <c r="S75" s="459"/>
      <c r="T75" s="501"/>
      <c r="U75" s="501"/>
      <c r="X75" s="461"/>
      <c r="Y75" s="461"/>
      <c r="Z75" s="461"/>
      <c r="AA75" s="461"/>
      <c r="AB75" s="461"/>
    </row>
    <row r="76" spans="1:28" ht="12.75">
      <c r="A76" s="489"/>
      <c r="B76" s="490" t="s">
        <v>218</v>
      </c>
      <c r="C76" s="490">
        <v>620</v>
      </c>
      <c r="D76" s="493" t="s">
        <v>30</v>
      </c>
      <c r="E76" s="502">
        <v>79.6</v>
      </c>
      <c r="F76" s="503">
        <v>295</v>
      </c>
      <c r="G76" s="499">
        <v>295</v>
      </c>
      <c r="H76" s="499">
        <v>135</v>
      </c>
      <c r="I76" s="499">
        <v>295</v>
      </c>
      <c r="J76" s="499">
        <v>295</v>
      </c>
      <c r="K76" s="500">
        <v>295</v>
      </c>
      <c r="R76" s="459"/>
      <c r="S76" s="459"/>
      <c r="T76" s="501"/>
      <c r="U76" s="501"/>
      <c r="X76" s="461"/>
      <c r="Y76" s="461"/>
      <c r="Z76" s="461"/>
      <c r="AA76" s="461"/>
      <c r="AB76" s="461"/>
    </row>
    <row r="77" spans="1:28" ht="12.75">
      <c r="A77" s="492"/>
      <c r="B77" s="494"/>
      <c r="C77" s="495"/>
      <c r="D77" s="496" t="s">
        <v>26</v>
      </c>
      <c r="E77" s="502">
        <f aca="true" t="shared" si="17" ref="E77:K77">SUM(E75:E76)</f>
        <v>315.6</v>
      </c>
      <c r="F77" s="503">
        <f t="shared" si="17"/>
        <v>1146</v>
      </c>
      <c r="G77" s="499">
        <f t="shared" si="17"/>
        <v>1146</v>
      </c>
      <c r="H77" s="499">
        <f t="shared" si="17"/>
        <v>546</v>
      </c>
      <c r="I77" s="499">
        <f t="shared" si="17"/>
        <v>1146</v>
      </c>
      <c r="J77" s="499">
        <f t="shared" si="17"/>
        <v>1146</v>
      </c>
      <c r="K77" s="500">
        <f t="shared" si="17"/>
        <v>1146</v>
      </c>
      <c r="R77" s="459"/>
      <c r="S77" s="459"/>
      <c r="T77" s="501"/>
      <c r="U77" s="501"/>
      <c r="X77" s="461"/>
      <c r="Y77" s="461"/>
      <c r="Z77" s="461"/>
      <c r="AA77" s="461"/>
      <c r="AB77" s="461"/>
    </row>
    <row r="78" spans="1:28" ht="12.75">
      <c r="A78" s="492" t="s">
        <v>79</v>
      </c>
      <c r="B78" s="490"/>
      <c r="C78" s="490"/>
      <c r="D78" s="505" t="s">
        <v>80</v>
      </c>
      <c r="E78" s="497"/>
      <c r="F78" s="498"/>
      <c r="G78" s="499"/>
      <c r="H78" s="499"/>
      <c r="I78" s="499"/>
      <c r="J78" s="499"/>
      <c r="K78" s="500"/>
      <c r="Q78" s="501"/>
      <c r="R78" s="459"/>
      <c r="S78" s="459"/>
      <c r="T78" s="459"/>
      <c r="U78" s="459"/>
      <c r="X78" s="461"/>
      <c r="Y78" s="461"/>
      <c r="Z78" s="461"/>
      <c r="AA78" s="461"/>
      <c r="AB78" s="461"/>
    </row>
    <row r="79" spans="1:28" ht="12.75">
      <c r="A79" s="492"/>
      <c r="B79" s="490" t="s">
        <v>218</v>
      </c>
      <c r="C79" s="490">
        <v>610</v>
      </c>
      <c r="D79" s="493" t="s">
        <v>34</v>
      </c>
      <c r="E79" s="328">
        <v>1846.98</v>
      </c>
      <c r="F79" s="284">
        <v>1838</v>
      </c>
      <c r="G79" s="285">
        <v>1900</v>
      </c>
      <c r="H79" s="285">
        <v>1900</v>
      </c>
      <c r="I79" s="285">
        <v>1900</v>
      </c>
      <c r="J79" s="285">
        <v>1900</v>
      </c>
      <c r="K79" s="286">
        <v>1900</v>
      </c>
      <c r="L79" s="9"/>
      <c r="M79" s="18"/>
      <c r="N79" s="9"/>
      <c r="O79" s="9"/>
      <c r="Q79" s="2"/>
      <c r="R79" s="9"/>
      <c r="S79" s="9"/>
      <c r="T79" s="9"/>
      <c r="U79" s="9"/>
      <c r="X79" s="461"/>
      <c r="Y79" s="461"/>
      <c r="Z79" s="461"/>
      <c r="AA79" s="461"/>
      <c r="AB79" s="461"/>
    </row>
    <row r="80" spans="1:28" ht="12.75">
      <c r="A80" s="492"/>
      <c r="B80" s="490" t="s">
        <v>218</v>
      </c>
      <c r="C80" s="490">
        <v>620</v>
      </c>
      <c r="D80" s="493" t="s">
        <v>30</v>
      </c>
      <c r="E80" s="328">
        <v>649.8</v>
      </c>
      <c r="F80" s="284">
        <v>641.95</v>
      </c>
      <c r="G80" s="285">
        <v>665</v>
      </c>
      <c r="H80" s="285">
        <v>665</v>
      </c>
      <c r="I80" s="285">
        <v>665</v>
      </c>
      <c r="J80" s="285">
        <v>665</v>
      </c>
      <c r="K80" s="286">
        <v>665</v>
      </c>
      <c r="L80" s="9"/>
      <c r="M80" s="18"/>
      <c r="N80" s="9"/>
      <c r="O80" s="9"/>
      <c r="Q80" s="2"/>
      <c r="R80" s="9"/>
      <c r="S80" s="9"/>
      <c r="T80" s="9"/>
      <c r="U80" s="9"/>
      <c r="X80" s="461"/>
      <c r="Y80" s="461"/>
      <c r="Z80" s="461"/>
      <c r="AA80" s="461"/>
      <c r="AB80" s="461"/>
    </row>
    <row r="81" spans="1:28" ht="12.75">
      <c r="A81" s="492"/>
      <c r="B81" s="494"/>
      <c r="C81" s="495"/>
      <c r="D81" s="496" t="s">
        <v>26</v>
      </c>
      <c r="E81" s="328">
        <f aca="true" t="shared" si="18" ref="E81:K81">SUM(E79:E80)</f>
        <v>2496.7799999999997</v>
      </c>
      <c r="F81" s="284">
        <f t="shared" si="18"/>
        <v>2479.95</v>
      </c>
      <c r="G81" s="285">
        <f t="shared" si="18"/>
        <v>2565</v>
      </c>
      <c r="H81" s="285">
        <f t="shared" si="18"/>
        <v>2565</v>
      </c>
      <c r="I81" s="285">
        <f t="shared" si="18"/>
        <v>2565</v>
      </c>
      <c r="J81" s="285">
        <f t="shared" si="18"/>
        <v>2565</v>
      </c>
      <c r="K81" s="286">
        <f t="shared" si="18"/>
        <v>2565</v>
      </c>
      <c r="L81" s="9"/>
      <c r="M81" s="18"/>
      <c r="N81" s="9"/>
      <c r="O81" s="9"/>
      <c r="Q81" s="2"/>
      <c r="R81" s="9"/>
      <c r="S81" s="9"/>
      <c r="T81" s="9"/>
      <c r="U81" s="9"/>
      <c r="X81" s="461"/>
      <c r="Y81" s="461"/>
      <c r="Z81" s="461"/>
      <c r="AA81" s="461"/>
      <c r="AB81" s="461"/>
    </row>
    <row r="82" spans="1:28" ht="12.75">
      <c r="A82" s="489" t="s">
        <v>81</v>
      </c>
      <c r="B82" s="512"/>
      <c r="C82" s="512"/>
      <c r="D82" s="505" t="s">
        <v>82</v>
      </c>
      <c r="E82" s="328"/>
      <c r="F82" s="284"/>
      <c r="G82" s="285"/>
      <c r="H82" s="285"/>
      <c r="I82" s="285"/>
      <c r="J82" s="285"/>
      <c r="K82" s="286"/>
      <c r="L82" s="9"/>
      <c r="M82" s="18"/>
      <c r="N82" s="9"/>
      <c r="O82" s="9"/>
      <c r="Q82" s="2"/>
      <c r="R82" s="9"/>
      <c r="S82" s="9"/>
      <c r="T82" s="9"/>
      <c r="U82" s="9"/>
      <c r="X82" s="461"/>
      <c r="Y82" s="461"/>
      <c r="Z82" s="461"/>
      <c r="AA82" s="461"/>
      <c r="AB82" s="461"/>
    </row>
    <row r="83" spans="1:28" ht="12.75">
      <c r="A83" s="492" t="s">
        <v>83</v>
      </c>
      <c r="B83" s="490"/>
      <c r="C83" s="490"/>
      <c r="D83" s="505" t="s">
        <v>84</v>
      </c>
      <c r="E83" s="328"/>
      <c r="F83" s="284"/>
      <c r="G83" s="285"/>
      <c r="H83" s="285"/>
      <c r="I83" s="285"/>
      <c r="J83" s="285"/>
      <c r="K83" s="286"/>
      <c r="L83" s="9"/>
      <c r="M83" s="18"/>
      <c r="N83" s="9"/>
      <c r="O83" s="9"/>
      <c r="Q83" s="2"/>
      <c r="R83" s="9"/>
      <c r="S83" s="9"/>
      <c r="T83" s="9"/>
      <c r="U83" s="9"/>
      <c r="X83" s="461"/>
      <c r="Y83" s="461"/>
      <c r="Z83" s="461"/>
      <c r="AA83" s="461"/>
      <c r="AB83" s="461"/>
    </row>
    <row r="84" spans="1:28" ht="12.75">
      <c r="A84" s="492"/>
      <c r="B84" s="490" t="s">
        <v>52</v>
      </c>
      <c r="C84" s="513">
        <v>630</v>
      </c>
      <c r="D84" s="493" t="s">
        <v>313</v>
      </c>
      <c r="E84" s="328">
        <v>20970</v>
      </c>
      <c r="F84" s="284">
        <v>18350</v>
      </c>
      <c r="G84" s="285">
        <v>20700</v>
      </c>
      <c r="H84" s="285">
        <v>19700</v>
      </c>
      <c r="I84" s="285">
        <v>19700</v>
      </c>
      <c r="J84" s="285">
        <v>19700</v>
      </c>
      <c r="K84" s="286">
        <v>19700</v>
      </c>
      <c r="L84" s="9"/>
      <c r="M84" s="18"/>
      <c r="N84" s="9"/>
      <c r="O84" s="9"/>
      <c r="Q84" s="2"/>
      <c r="R84" s="9"/>
      <c r="S84" s="9"/>
      <c r="T84" s="9"/>
      <c r="U84" s="9"/>
      <c r="X84" s="461"/>
      <c r="Y84" s="461"/>
      <c r="Z84" s="461"/>
      <c r="AA84" s="461"/>
      <c r="AB84" s="461"/>
    </row>
    <row r="85" spans="1:28" ht="12.75">
      <c r="A85" s="492"/>
      <c r="B85" s="490" t="s">
        <v>52</v>
      </c>
      <c r="C85" s="490">
        <v>620</v>
      </c>
      <c r="D85" s="493" t="s">
        <v>30</v>
      </c>
      <c r="E85" s="328">
        <v>182.28</v>
      </c>
      <c r="F85" s="284"/>
      <c r="G85" s="499"/>
      <c r="H85" s="499"/>
      <c r="I85" s="285"/>
      <c r="J85" s="285"/>
      <c r="K85" s="286"/>
      <c r="M85" s="18"/>
      <c r="N85" s="9"/>
      <c r="O85" s="9"/>
      <c r="Q85" s="2"/>
      <c r="R85" s="9"/>
      <c r="S85" s="9"/>
      <c r="T85" s="9"/>
      <c r="U85" s="9"/>
      <c r="X85" s="461"/>
      <c r="Y85" s="461"/>
      <c r="Z85" s="461"/>
      <c r="AA85" s="461"/>
      <c r="AB85" s="461"/>
    </row>
    <row r="86" spans="1:28" ht="12.75">
      <c r="A86" s="492"/>
      <c r="B86" s="494"/>
      <c r="C86" s="495"/>
      <c r="D86" s="496" t="s">
        <v>26</v>
      </c>
      <c r="E86" s="502">
        <f>SUM(E84:E85)</f>
        <v>21152.28</v>
      </c>
      <c r="F86" s="503">
        <f>SUM(F84:F85)</f>
        <v>18350</v>
      </c>
      <c r="G86" s="499">
        <f>SUM(G84:G84)</f>
        <v>20700</v>
      </c>
      <c r="H86" s="499">
        <f>SUM(H84:H84)</f>
        <v>19700</v>
      </c>
      <c r="I86" s="499">
        <f>SUM(I84:I85)</f>
        <v>19700</v>
      </c>
      <c r="J86" s="499">
        <f>SUM(J84:J85)</f>
        <v>19700</v>
      </c>
      <c r="K86" s="500">
        <f>SUM(K84:K85)</f>
        <v>19700</v>
      </c>
      <c r="L86" s="471"/>
      <c r="N86" s="471"/>
      <c r="O86" s="471"/>
      <c r="Q86" s="504"/>
      <c r="R86" s="471"/>
      <c r="S86" s="471"/>
      <c r="T86" s="471"/>
      <c r="U86" s="471"/>
      <c r="X86" s="461"/>
      <c r="Y86" s="461"/>
      <c r="Z86" s="461"/>
      <c r="AA86" s="461"/>
      <c r="AB86" s="461"/>
    </row>
    <row r="87" spans="1:28" ht="12.75">
      <c r="A87" s="514" t="s">
        <v>85</v>
      </c>
      <c r="B87" s="506"/>
      <c r="C87" s="506"/>
      <c r="D87" s="515" t="s">
        <v>86</v>
      </c>
      <c r="E87" s="328"/>
      <c r="F87" s="284"/>
      <c r="G87" s="285"/>
      <c r="H87" s="285"/>
      <c r="I87" s="285"/>
      <c r="J87" s="285"/>
      <c r="K87" s="286"/>
      <c r="L87" s="9"/>
      <c r="M87" s="18"/>
      <c r="N87" s="9"/>
      <c r="O87" s="9"/>
      <c r="Q87" s="2"/>
      <c r="R87" s="9"/>
      <c r="S87" s="9"/>
      <c r="T87" s="9"/>
      <c r="U87" s="9"/>
      <c r="X87" s="461"/>
      <c r="Y87" s="461"/>
      <c r="Z87" s="461"/>
      <c r="AA87" s="461"/>
      <c r="AB87" s="461"/>
    </row>
    <row r="88" spans="1:28" ht="12.75">
      <c r="A88" s="492"/>
      <c r="B88" s="490" t="s">
        <v>52</v>
      </c>
      <c r="C88" s="513">
        <v>630</v>
      </c>
      <c r="D88" s="493" t="s">
        <v>314</v>
      </c>
      <c r="E88" s="328">
        <v>371.08</v>
      </c>
      <c r="F88" s="284">
        <v>0</v>
      </c>
      <c r="G88" s="285">
        <v>1000</v>
      </c>
      <c r="H88" s="285">
        <v>1000</v>
      </c>
      <c r="I88" s="285">
        <v>1000</v>
      </c>
      <c r="J88" s="285">
        <v>1000</v>
      </c>
      <c r="K88" s="286">
        <v>1000</v>
      </c>
      <c r="L88" s="9"/>
      <c r="M88" s="18"/>
      <c r="N88" s="9"/>
      <c r="O88" s="9"/>
      <c r="Q88" s="2"/>
      <c r="R88" s="9"/>
      <c r="S88" s="9"/>
      <c r="T88" s="9"/>
      <c r="U88" s="9"/>
      <c r="X88" s="461"/>
      <c r="Y88" s="461"/>
      <c r="Z88" s="461"/>
      <c r="AA88" s="461"/>
      <c r="AB88" s="461"/>
    </row>
    <row r="89" spans="1:28" ht="12.75">
      <c r="A89" s="492"/>
      <c r="B89" s="494"/>
      <c r="C89" s="495"/>
      <c r="D89" s="496" t="s">
        <v>26</v>
      </c>
      <c r="E89" s="328">
        <f aca="true" t="shared" si="19" ref="E89:K89">SUM(E88)</f>
        <v>371.08</v>
      </c>
      <c r="F89" s="284">
        <f t="shared" si="19"/>
        <v>0</v>
      </c>
      <c r="G89" s="285">
        <f t="shared" si="19"/>
        <v>1000</v>
      </c>
      <c r="H89" s="285">
        <f t="shared" si="19"/>
        <v>1000</v>
      </c>
      <c r="I89" s="285">
        <f t="shared" si="19"/>
        <v>1000</v>
      </c>
      <c r="J89" s="285">
        <f t="shared" si="19"/>
        <v>1000</v>
      </c>
      <c r="K89" s="286">
        <f t="shared" si="19"/>
        <v>1000</v>
      </c>
      <c r="L89" s="9"/>
      <c r="M89" s="18"/>
      <c r="N89" s="9"/>
      <c r="O89" s="9"/>
      <c r="Q89" s="2"/>
      <c r="R89" s="9"/>
      <c r="S89" s="9"/>
      <c r="T89" s="9"/>
      <c r="U89" s="9"/>
      <c r="X89" s="461"/>
      <c r="Y89" s="461"/>
      <c r="Z89" s="461"/>
      <c r="AA89" s="461"/>
      <c r="AB89" s="461"/>
    </row>
    <row r="90" spans="1:28" ht="12.75">
      <c r="A90" s="489" t="s">
        <v>87</v>
      </c>
      <c r="B90" s="490"/>
      <c r="C90" s="490"/>
      <c r="D90" s="505" t="s">
        <v>88</v>
      </c>
      <c r="E90" s="328"/>
      <c r="F90" s="284"/>
      <c r="G90" s="285"/>
      <c r="H90" s="285"/>
      <c r="I90" s="285"/>
      <c r="J90" s="285"/>
      <c r="K90" s="286"/>
      <c r="L90" s="9"/>
      <c r="M90" s="18"/>
      <c r="N90" s="9"/>
      <c r="O90" s="9"/>
      <c r="Q90" s="2"/>
      <c r="R90" s="9"/>
      <c r="S90" s="9"/>
      <c r="T90" s="9"/>
      <c r="U90" s="9"/>
      <c r="X90" s="461"/>
      <c r="Y90" s="461"/>
      <c r="Z90" s="461"/>
      <c r="AA90" s="461"/>
      <c r="AB90" s="461"/>
    </row>
    <row r="91" spans="1:28" ht="12.75">
      <c r="A91" s="492"/>
      <c r="B91" s="490" t="s">
        <v>89</v>
      </c>
      <c r="C91" s="490">
        <v>610</v>
      </c>
      <c r="D91" s="493" t="s">
        <v>34</v>
      </c>
      <c r="E91" s="328">
        <v>38793.12</v>
      </c>
      <c r="F91" s="284">
        <v>41289.18</v>
      </c>
      <c r="G91" s="285">
        <v>44550</v>
      </c>
      <c r="H91" s="285">
        <v>47750</v>
      </c>
      <c r="I91" s="285">
        <v>77600</v>
      </c>
      <c r="J91" s="285">
        <v>81480</v>
      </c>
      <c r="K91" s="286">
        <v>85500</v>
      </c>
      <c r="L91" s="9"/>
      <c r="M91" s="18"/>
      <c r="N91" s="9"/>
      <c r="O91" s="9"/>
      <c r="Q91" s="2"/>
      <c r="R91" s="9"/>
      <c r="S91" s="9"/>
      <c r="T91" s="9"/>
      <c r="U91" s="9"/>
      <c r="X91" s="461"/>
      <c r="Y91" s="461"/>
      <c r="Z91" s="461"/>
      <c r="AA91" s="461"/>
      <c r="AB91" s="461"/>
    </row>
    <row r="92" spans="1:28" ht="12.75">
      <c r="A92" s="492"/>
      <c r="B92" s="490" t="s">
        <v>89</v>
      </c>
      <c r="C92" s="490">
        <v>620</v>
      </c>
      <c r="D92" s="493" t="s">
        <v>30</v>
      </c>
      <c r="E92" s="328">
        <v>14800.6</v>
      </c>
      <c r="F92" s="284">
        <v>15283.46</v>
      </c>
      <c r="G92" s="285">
        <v>16900</v>
      </c>
      <c r="H92" s="285">
        <v>17780</v>
      </c>
      <c r="I92" s="285">
        <v>29450</v>
      </c>
      <c r="J92" s="285">
        <v>30900</v>
      </c>
      <c r="K92" s="286">
        <v>32450</v>
      </c>
      <c r="L92" s="9"/>
      <c r="M92" s="18"/>
      <c r="N92" s="9"/>
      <c r="O92" s="9"/>
      <c r="Q92" s="2"/>
      <c r="R92" s="9"/>
      <c r="S92" s="9"/>
      <c r="T92" s="9"/>
      <c r="U92" s="9"/>
      <c r="X92" s="461"/>
      <c r="Y92" s="461"/>
      <c r="Z92" s="461"/>
      <c r="AA92" s="461"/>
      <c r="AB92" s="461"/>
    </row>
    <row r="93" spans="1:28" ht="12.75">
      <c r="A93" s="492"/>
      <c r="B93" s="490" t="s">
        <v>89</v>
      </c>
      <c r="C93" s="490">
        <v>630</v>
      </c>
      <c r="D93" s="493" t="s">
        <v>71</v>
      </c>
      <c r="E93" s="328">
        <v>8669.2</v>
      </c>
      <c r="F93" s="284">
        <v>8467.79</v>
      </c>
      <c r="G93" s="285">
        <v>10450</v>
      </c>
      <c r="H93" s="285">
        <v>10840</v>
      </c>
      <c r="I93" s="285">
        <v>13985</v>
      </c>
      <c r="J93" s="285">
        <v>14065</v>
      </c>
      <c r="K93" s="286">
        <v>14125</v>
      </c>
      <c r="L93" s="9"/>
      <c r="M93" s="18"/>
      <c r="N93" s="9"/>
      <c r="O93" s="9"/>
      <c r="Q93" s="2"/>
      <c r="R93" s="9"/>
      <c r="S93" s="9"/>
      <c r="T93" s="9"/>
      <c r="U93" s="9"/>
      <c r="X93" s="461"/>
      <c r="Y93" s="461"/>
      <c r="Z93" s="461"/>
      <c r="AA93" s="461"/>
      <c r="AB93" s="461"/>
    </row>
    <row r="94" spans="1:28" ht="12.75">
      <c r="A94" s="492"/>
      <c r="B94" s="490" t="s">
        <v>89</v>
      </c>
      <c r="C94" s="490">
        <v>640</v>
      </c>
      <c r="D94" s="493" t="s">
        <v>206</v>
      </c>
      <c r="E94" s="328">
        <v>90.13</v>
      </c>
      <c r="F94" s="284"/>
      <c r="G94" s="499"/>
      <c r="H94" s="499"/>
      <c r="I94" s="285"/>
      <c r="J94" s="285"/>
      <c r="K94" s="286"/>
      <c r="L94" s="9"/>
      <c r="M94" s="18"/>
      <c r="N94" s="9"/>
      <c r="O94" s="9"/>
      <c r="Q94" s="2"/>
      <c r="R94" s="9"/>
      <c r="S94" s="9"/>
      <c r="T94" s="9"/>
      <c r="U94" s="9"/>
      <c r="X94" s="461"/>
      <c r="Y94" s="461"/>
      <c r="Z94" s="461"/>
      <c r="AA94" s="461"/>
      <c r="AB94" s="461"/>
    </row>
    <row r="95" spans="1:28" ht="12.75">
      <c r="A95" s="492"/>
      <c r="B95" s="494"/>
      <c r="C95" s="495"/>
      <c r="D95" s="496" t="s">
        <v>26</v>
      </c>
      <c r="E95" s="328">
        <f>SUM(E91:E94)</f>
        <v>62353.049999999996</v>
      </c>
      <c r="F95" s="284">
        <f>SUM(F91:F94)</f>
        <v>65040.43</v>
      </c>
      <c r="G95" s="285">
        <f>SUM(G91:G93)</f>
        <v>71900</v>
      </c>
      <c r="H95" s="285">
        <f>SUM(H91:H93)</f>
        <v>76370</v>
      </c>
      <c r="I95" s="285">
        <f>SUM(I91:I93)</f>
        <v>121035</v>
      </c>
      <c r="J95" s="285">
        <f>SUM(J91:J93)</f>
        <v>126445</v>
      </c>
      <c r="K95" s="286">
        <f>SUM(K91:K93)</f>
        <v>132075</v>
      </c>
      <c r="L95" s="9"/>
      <c r="M95" s="18"/>
      <c r="N95" s="9"/>
      <c r="O95" s="9"/>
      <c r="Q95" s="2"/>
      <c r="R95" s="9"/>
      <c r="S95" s="9"/>
      <c r="T95" s="9"/>
      <c r="U95" s="9"/>
      <c r="X95" s="461"/>
      <c r="Y95" s="461"/>
      <c r="Z95" s="461"/>
      <c r="AA95" s="461"/>
      <c r="AB95" s="461"/>
    </row>
    <row r="96" spans="1:28" ht="12.75">
      <c r="A96" s="489" t="s">
        <v>90</v>
      </c>
      <c r="B96" s="490"/>
      <c r="C96" s="490"/>
      <c r="D96" s="516" t="s">
        <v>91</v>
      </c>
      <c r="E96" s="328"/>
      <c r="F96" s="284"/>
      <c r="G96" s="285"/>
      <c r="H96" s="285"/>
      <c r="I96" s="285"/>
      <c r="J96" s="285"/>
      <c r="K96" s="286"/>
      <c r="L96" s="9"/>
      <c r="M96" s="18"/>
      <c r="N96" s="9"/>
      <c r="O96" s="9"/>
      <c r="Q96" s="2"/>
      <c r="R96" s="9"/>
      <c r="S96" s="9"/>
      <c r="T96" s="9"/>
      <c r="U96" s="9"/>
      <c r="X96" s="461"/>
      <c r="Y96" s="461"/>
      <c r="Z96" s="461"/>
      <c r="AA96" s="461"/>
      <c r="AB96" s="461"/>
    </row>
    <row r="97" spans="1:28" ht="12.75">
      <c r="A97" s="492"/>
      <c r="B97" s="490" t="s">
        <v>218</v>
      </c>
      <c r="C97" s="490">
        <v>610</v>
      </c>
      <c r="D97" s="517" t="s">
        <v>92</v>
      </c>
      <c r="E97" s="328">
        <v>527.2</v>
      </c>
      <c r="F97" s="284">
        <v>540</v>
      </c>
      <c r="G97" s="285">
        <v>540</v>
      </c>
      <c r="H97" s="285">
        <v>540</v>
      </c>
      <c r="I97" s="285">
        <v>540</v>
      </c>
      <c r="J97" s="285">
        <v>540</v>
      </c>
      <c r="K97" s="286">
        <v>540</v>
      </c>
      <c r="L97" s="9"/>
      <c r="M97" s="18"/>
      <c r="N97" s="9"/>
      <c r="O97" s="9"/>
      <c r="Q97" s="2"/>
      <c r="R97" s="9"/>
      <c r="S97" s="9"/>
      <c r="T97" s="9"/>
      <c r="U97" s="9"/>
      <c r="X97" s="461"/>
      <c r="Y97" s="461"/>
      <c r="Z97" s="461"/>
      <c r="AA97" s="461"/>
      <c r="AB97" s="461"/>
    </row>
    <row r="98" spans="1:28" ht="12.75">
      <c r="A98" s="492"/>
      <c r="B98" s="490" t="s">
        <v>218</v>
      </c>
      <c r="C98" s="490">
        <v>620</v>
      </c>
      <c r="D98" s="517" t="s">
        <v>30</v>
      </c>
      <c r="E98" s="328">
        <v>179.84</v>
      </c>
      <c r="F98" s="284">
        <v>176.91</v>
      </c>
      <c r="G98" s="285">
        <v>180</v>
      </c>
      <c r="H98" s="285">
        <v>180</v>
      </c>
      <c r="I98" s="285">
        <v>180</v>
      </c>
      <c r="J98" s="285">
        <v>180</v>
      </c>
      <c r="K98" s="286">
        <v>180</v>
      </c>
      <c r="L98" s="9"/>
      <c r="M98" s="18"/>
      <c r="N98" s="9"/>
      <c r="O98" s="9"/>
      <c r="Q98" s="2"/>
      <c r="R98" s="9"/>
      <c r="S98" s="9"/>
      <c r="T98" s="9"/>
      <c r="U98" s="9"/>
      <c r="X98" s="461"/>
      <c r="Y98" s="461"/>
      <c r="Z98" s="461"/>
      <c r="AA98" s="461"/>
      <c r="AB98" s="461"/>
    </row>
    <row r="99" spans="1:28" ht="12.75">
      <c r="A99" s="518"/>
      <c r="B99" s="495"/>
      <c r="C99" s="495"/>
      <c r="D99" s="519" t="s">
        <v>26</v>
      </c>
      <c r="E99" s="328">
        <f aca="true" t="shared" si="20" ref="E99:K99">SUM(E97:E98)</f>
        <v>707.0400000000001</v>
      </c>
      <c r="F99" s="284">
        <f t="shared" si="20"/>
        <v>716.91</v>
      </c>
      <c r="G99" s="285">
        <f t="shared" si="20"/>
        <v>720</v>
      </c>
      <c r="H99" s="285">
        <f t="shared" si="20"/>
        <v>720</v>
      </c>
      <c r="I99" s="285">
        <f t="shared" si="20"/>
        <v>720</v>
      </c>
      <c r="J99" s="285">
        <f t="shared" si="20"/>
        <v>720</v>
      </c>
      <c r="K99" s="286">
        <f t="shared" si="20"/>
        <v>720</v>
      </c>
      <c r="L99" s="9"/>
      <c r="M99" s="18"/>
      <c r="N99" s="9"/>
      <c r="O99" s="9"/>
      <c r="Q99" s="2"/>
      <c r="R99" s="9"/>
      <c r="S99" s="9"/>
      <c r="T99" s="9"/>
      <c r="U99" s="9"/>
      <c r="X99" s="461"/>
      <c r="Y99" s="461"/>
      <c r="Z99" s="461"/>
      <c r="AA99" s="461"/>
      <c r="AB99" s="461"/>
    </row>
    <row r="100" spans="1:28" ht="12.75">
      <c r="A100" s="489" t="s">
        <v>93</v>
      </c>
      <c r="B100" s="490"/>
      <c r="C100" s="490"/>
      <c r="D100" s="505" t="s">
        <v>94</v>
      </c>
      <c r="E100" s="328"/>
      <c r="F100" s="284"/>
      <c r="G100" s="285"/>
      <c r="H100" s="285"/>
      <c r="I100" s="285"/>
      <c r="J100" s="285"/>
      <c r="K100" s="286"/>
      <c r="L100" s="9"/>
      <c r="M100" s="18"/>
      <c r="N100" s="9"/>
      <c r="O100" s="9"/>
      <c r="Q100" s="2"/>
      <c r="R100" s="9"/>
      <c r="S100" s="9"/>
      <c r="T100" s="9"/>
      <c r="U100" s="9"/>
      <c r="X100" s="461"/>
      <c r="Y100" s="461"/>
      <c r="Z100" s="461"/>
      <c r="AA100" s="461"/>
      <c r="AB100" s="461"/>
    </row>
    <row r="101" spans="1:28" ht="12.75">
      <c r="A101" s="492"/>
      <c r="B101" s="490" t="s">
        <v>31</v>
      </c>
      <c r="C101" s="490">
        <v>630</v>
      </c>
      <c r="D101" s="493" t="s">
        <v>71</v>
      </c>
      <c r="E101" s="328"/>
      <c r="F101" s="284">
        <v>28631.52</v>
      </c>
      <c r="G101" s="285">
        <v>35500</v>
      </c>
      <c r="H101" s="285">
        <v>35806</v>
      </c>
      <c r="I101" s="285">
        <v>34000</v>
      </c>
      <c r="J101" s="285">
        <v>34000</v>
      </c>
      <c r="K101" s="286">
        <v>34000</v>
      </c>
      <c r="L101" s="9"/>
      <c r="M101" s="18"/>
      <c r="N101" s="9"/>
      <c r="O101" s="9"/>
      <c r="Q101" s="2"/>
      <c r="R101" s="9"/>
      <c r="S101" s="9"/>
      <c r="T101" s="9"/>
      <c r="U101" s="9"/>
      <c r="X101" s="461"/>
      <c r="Y101" s="461"/>
      <c r="Z101" s="461"/>
      <c r="AA101" s="461"/>
      <c r="AB101" s="461"/>
    </row>
    <row r="102" spans="1:28" ht="12.75">
      <c r="A102" s="518"/>
      <c r="B102" s="495"/>
      <c r="C102" s="495"/>
      <c r="D102" s="519" t="s">
        <v>26</v>
      </c>
      <c r="E102" s="328"/>
      <c r="F102" s="284">
        <f aca="true" t="shared" si="21" ref="F102:K102">SUM(F101:F101)</f>
        <v>28631.52</v>
      </c>
      <c r="G102" s="285">
        <f t="shared" si="21"/>
        <v>35500</v>
      </c>
      <c r="H102" s="285">
        <f t="shared" si="21"/>
        <v>35806</v>
      </c>
      <c r="I102" s="285">
        <f t="shared" si="21"/>
        <v>34000</v>
      </c>
      <c r="J102" s="285">
        <f t="shared" si="21"/>
        <v>34000</v>
      </c>
      <c r="K102" s="286">
        <f t="shared" si="21"/>
        <v>34000</v>
      </c>
      <c r="L102" s="9"/>
      <c r="M102" s="18"/>
      <c r="N102" s="9"/>
      <c r="O102" s="9"/>
      <c r="Q102" s="2"/>
      <c r="R102" s="9"/>
      <c r="S102" s="9"/>
      <c r="T102" s="9"/>
      <c r="U102" s="9"/>
      <c r="X102" s="461"/>
      <c r="Y102" s="461"/>
      <c r="Z102" s="461"/>
      <c r="AA102" s="461"/>
      <c r="AB102" s="461"/>
    </row>
    <row r="103" spans="1:28" ht="12.75">
      <c r="A103" s="507" t="s">
        <v>95</v>
      </c>
      <c r="B103" s="508"/>
      <c r="C103" s="508"/>
      <c r="D103" s="509" t="s">
        <v>96</v>
      </c>
      <c r="E103" s="332">
        <f>E110+E113+E125+E128</f>
        <v>237582.25</v>
      </c>
      <c r="F103" s="303">
        <f>F110+F113+F125+F128</f>
        <v>247800.8</v>
      </c>
      <c r="G103" s="304">
        <f>G110+G113+G125+G119+G128</f>
        <v>260790</v>
      </c>
      <c r="H103" s="304">
        <f>H110+H113+H125+H119+H128</f>
        <v>296647</v>
      </c>
      <c r="I103" s="305">
        <f>I110+I113+I119+I125+I128</f>
        <v>321945</v>
      </c>
      <c r="J103" s="305">
        <f>J110+J113+J119+J125+J128</f>
        <v>347410</v>
      </c>
      <c r="K103" s="323">
        <f>K110+K113+K119+K125+K128</f>
        <v>357800</v>
      </c>
      <c r="M103" s="23"/>
      <c r="S103" s="14"/>
      <c r="T103" s="14"/>
      <c r="U103" s="14"/>
      <c r="X103" s="461"/>
      <c r="Y103" s="461"/>
      <c r="Z103" s="461"/>
      <c r="AA103" s="461"/>
      <c r="AB103" s="461"/>
    </row>
    <row r="104" spans="1:28" ht="12.75">
      <c r="A104" s="489" t="s">
        <v>97</v>
      </c>
      <c r="B104" s="490"/>
      <c r="C104" s="490"/>
      <c r="D104" s="505" t="s">
        <v>98</v>
      </c>
      <c r="E104" s="328"/>
      <c r="F104" s="284"/>
      <c r="G104" s="285"/>
      <c r="H104" s="285"/>
      <c r="I104" s="285"/>
      <c r="J104" s="285"/>
      <c r="K104" s="286"/>
      <c r="M104" s="18"/>
      <c r="S104" s="9"/>
      <c r="T104" s="9"/>
      <c r="U104" s="9"/>
      <c r="X104" s="461"/>
      <c r="Y104" s="461"/>
      <c r="Z104" s="461"/>
      <c r="AA104" s="461"/>
      <c r="AB104" s="461"/>
    </row>
    <row r="105" spans="1:28" ht="12.75">
      <c r="A105" s="492"/>
      <c r="B105" s="490" t="s">
        <v>99</v>
      </c>
      <c r="C105" s="490">
        <v>610</v>
      </c>
      <c r="D105" s="493" t="s">
        <v>34</v>
      </c>
      <c r="E105" s="502">
        <v>109480.01</v>
      </c>
      <c r="F105" s="503">
        <v>127399.58</v>
      </c>
      <c r="G105" s="499">
        <v>122000</v>
      </c>
      <c r="H105" s="499">
        <v>126900</v>
      </c>
      <c r="I105" s="499">
        <v>126200</v>
      </c>
      <c r="J105" s="499">
        <v>137340</v>
      </c>
      <c r="K105" s="500">
        <v>144200</v>
      </c>
      <c r="N105" s="504"/>
      <c r="O105" s="504"/>
      <c r="P105" s="504"/>
      <c r="Q105" s="504"/>
      <c r="S105" s="504"/>
      <c r="T105" s="471"/>
      <c r="U105" s="471"/>
      <c r="X105" s="461"/>
      <c r="Y105" s="461"/>
      <c r="Z105" s="461"/>
      <c r="AA105" s="461"/>
      <c r="AB105" s="461"/>
    </row>
    <row r="106" spans="1:28" ht="12.75">
      <c r="A106" s="492"/>
      <c r="B106" s="490" t="s">
        <v>99</v>
      </c>
      <c r="C106" s="490">
        <v>620</v>
      </c>
      <c r="D106" s="493" t="s">
        <v>30</v>
      </c>
      <c r="E106" s="502">
        <v>42460.22</v>
      </c>
      <c r="F106" s="503">
        <v>46863.05</v>
      </c>
      <c r="G106" s="499">
        <v>46600</v>
      </c>
      <c r="H106" s="499">
        <v>47650</v>
      </c>
      <c r="I106" s="499">
        <v>46800</v>
      </c>
      <c r="J106" s="499">
        <v>52120</v>
      </c>
      <c r="K106" s="500">
        <v>54700</v>
      </c>
      <c r="N106" s="504"/>
      <c r="O106" s="504"/>
      <c r="P106" s="504"/>
      <c r="Q106" s="504"/>
      <c r="S106" s="504"/>
      <c r="T106" s="471"/>
      <c r="U106" s="471"/>
      <c r="X106" s="461"/>
      <c r="Y106" s="461"/>
      <c r="Z106" s="461"/>
      <c r="AA106" s="461"/>
      <c r="AB106" s="461"/>
    </row>
    <row r="107" spans="1:28" ht="12.75">
      <c r="A107" s="492"/>
      <c r="B107" s="490" t="s">
        <v>99</v>
      </c>
      <c r="C107" s="490">
        <v>630</v>
      </c>
      <c r="D107" s="493" t="s">
        <v>71</v>
      </c>
      <c r="E107" s="502">
        <v>32228.89</v>
      </c>
      <c r="F107" s="503">
        <v>30557.48</v>
      </c>
      <c r="G107" s="499">
        <v>30820</v>
      </c>
      <c r="H107" s="499">
        <v>36035</v>
      </c>
      <c r="I107" s="499">
        <v>28350</v>
      </c>
      <c r="J107" s="499">
        <v>34160</v>
      </c>
      <c r="K107" s="500">
        <v>33100</v>
      </c>
      <c r="N107" s="504"/>
      <c r="O107" s="504"/>
      <c r="P107" s="504"/>
      <c r="Q107" s="504"/>
      <c r="S107" s="504"/>
      <c r="T107" s="471"/>
      <c r="U107" s="471"/>
      <c r="X107" s="461"/>
      <c r="Y107" s="461"/>
      <c r="Z107" s="461"/>
      <c r="AA107" s="461"/>
      <c r="AB107" s="461"/>
    </row>
    <row r="108" spans="1:28" ht="12.75">
      <c r="A108" s="492"/>
      <c r="B108" s="490" t="s">
        <v>99</v>
      </c>
      <c r="C108" s="490">
        <v>640</v>
      </c>
      <c r="D108" s="493" t="s">
        <v>44</v>
      </c>
      <c r="E108" s="328">
        <v>66</v>
      </c>
      <c r="F108" s="284">
        <v>66</v>
      </c>
      <c r="G108" s="285">
        <v>70</v>
      </c>
      <c r="H108" s="285">
        <v>70</v>
      </c>
      <c r="I108" s="285">
        <v>70</v>
      </c>
      <c r="J108" s="285">
        <v>70</v>
      </c>
      <c r="K108" s="286">
        <v>70</v>
      </c>
      <c r="L108" s="9"/>
      <c r="M108" s="18"/>
      <c r="N108" s="9"/>
      <c r="O108" s="9"/>
      <c r="P108" s="9"/>
      <c r="R108" s="2"/>
      <c r="S108" s="9"/>
      <c r="T108" s="9"/>
      <c r="U108" s="9"/>
      <c r="X108" s="461"/>
      <c r="Y108" s="461"/>
      <c r="Z108" s="461"/>
      <c r="AA108" s="461"/>
      <c r="AB108" s="461"/>
    </row>
    <row r="109" spans="1:28" ht="12.75">
      <c r="A109" s="492"/>
      <c r="B109" s="490" t="s">
        <v>99</v>
      </c>
      <c r="C109" s="490">
        <v>640</v>
      </c>
      <c r="D109" s="493" t="s">
        <v>232</v>
      </c>
      <c r="E109" s="328">
        <v>8757.97</v>
      </c>
      <c r="F109" s="284">
        <v>353.21</v>
      </c>
      <c r="G109" s="285"/>
      <c r="H109" s="285">
        <v>1500</v>
      </c>
      <c r="I109" s="285"/>
      <c r="J109" s="285"/>
      <c r="K109" s="286"/>
      <c r="L109" s="9"/>
      <c r="M109" s="18"/>
      <c r="N109" s="9"/>
      <c r="O109" s="9"/>
      <c r="Q109" s="2"/>
      <c r="R109" s="9"/>
      <c r="S109" s="9"/>
      <c r="T109" s="9"/>
      <c r="U109" s="9"/>
      <c r="X109" s="461"/>
      <c r="Y109" s="461"/>
      <c r="Z109" s="461"/>
      <c r="AA109" s="461"/>
      <c r="AB109" s="461"/>
    </row>
    <row r="110" spans="1:28" ht="12.75">
      <c r="A110" s="518"/>
      <c r="B110" s="495"/>
      <c r="C110" s="495"/>
      <c r="D110" s="519" t="s">
        <v>26</v>
      </c>
      <c r="E110" s="328">
        <f aca="true" t="shared" si="22" ref="E110:K110">SUM(E105:E109)</f>
        <v>192993.09</v>
      </c>
      <c r="F110" s="284">
        <f t="shared" si="22"/>
        <v>205239.32</v>
      </c>
      <c r="G110" s="285">
        <f t="shared" si="22"/>
        <v>199490</v>
      </c>
      <c r="H110" s="285">
        <f t="shared" si="22"/>
        <v>212155</v>
      </c>
      <c r="I110" s="285">
        <f t="shared" si="22"/>
        <v>201420</v>
      </c>
      <c r="J110" s="285">
        <f t="shared" si="22"/>
        <v>223690</v>
      </c>
      <c r="K110" s="286">
        <f t="shared" si="22"/>
        <v>232070</v>
      </c>
      <c r="L110" s="9"/>
      <c r="M110" s="18"/>
      <c r="N110" s="9"/>
      <c r="O110" s="9"/>
      <c r="Q110" s="2"/>
      <c r="R110" s="9"/>
      <c r="S110" s="9"/>
      <c r="T110" s="9"/>
      <c r="U110" s="9"/>
      <c r="X110" s="461"/>
      <c r="Y110" s="461"/>
      <c r="Z110" s="461"/>
      <c r="AA110" s="461"/>
      <c r="AB110" s="461"/>
    </row>
    <row r="111" spans="1:28" ht="12.75">
      <c r="A111" s="489" t="s">
        <v>101</v>
      </c>
      <c r="B111" s="490"/>
      <c r="C111" s="490"/>
      <c r="D111" s="505" t="s">
        <v>102</v>
      </c>
      <c r="E111" s="328"/>
      <c r="F111" s="284"/>
      <c r="G111" s="285"/>
      <c r="H111" s="285"/>
      <c r="I111" s="285"/>
      <c r="J111" s="285"/>
      <c r="K111" s="286"/>
      <c r="L111" s="9"/>
      <c r="M111" s="18"/>
      <c r="N111" s="9"/>
      <c r="O111" s="9"/>
      <c r="Q111" s="2"/>
      <c r="R111" s="9"/>
      <c r="S111" s="9"/>
      <c r="T111" s="9"/>
      <c r="U111" s="9"/>
      <c r="X111" s="461"/>
      <c r="Y111" s="461"/>
      <c r="Z111" s="461"/>
      <c r="AA111" s="461"/>
      <c r="AB111" s="461"/>
    </row>
    <row r="112" spans="1:28" ht="12.75">
      <c r="A112" s="489"/>
      <c r="B112" s="490" t="s">
        <v>103</v>
      </c>
      <c r="C112" s="490">
        <v>630</v>
      </c>
      <c r="D112" s="517" t="s">
        <v>71</v>
      </c>
      <c r="E112" s="328">
        <v>18678.07</v>
      </c>
      <c r="F112" s="284">
        <v>18914.74</v>
      </c>
      <c r="G112" s="285">
        <v>22600</v>
      </c>
      <c r="H112" s="285">
        <v>23360</v>
      </c>
      <c r="I112" s="285">
        <v>21900</v>
      </c>
      <c r="J112" s="285">
        <v>23200</v>
      </c>
      <c r="K112" s="286">
        <v>23200</v>
      </c>
      <c r="L112" s="9"/>
      <c r="M112" s="18"/>
      <c r="N112" s="9"/>
      <c r="O112" s="9"/>
      <c r="Q112" s="2"/>
      <c r="R112" s="9"/>
      <c r="S112" s="9"/>
      <c r="T112" s="9"/>
      <c r="U112" s="9"/>
      <c r="X112" s="461"/>
      <c r="Y112" s="461"/>
      <c r="Z112" s="461"/>
      <c r="AA112" s="461"/>
      <c r="AB112" s="461"/>
    </row>
    <row r="113" spans="1:28" ht="12.75">
      <c r="A113" s="518"/>
      <c r="B113" s="495"/>
      <c r="C113" s="495"/>
      <c r="D113" s="519" t="s">
        <v>26</v>
      </c>
      <c r="E113" s="328">
        <f aca="true" t="shared" si="23" ref="E113:K113">SUM(E112:E112)</f>
        <v>18678.07</v>
      </c>
      <c r="F113" s="284">
        <f t="shared" si="23"/>
        <v>18914.74</v>
      </c>
      <c r="G113" s="285">
        <f t="shared" si="23"/>
        <v>22600</v>
      </c>
      <c r="H113" s="285">
        <f t="shared" si="23"/>
        <v>23360</v>
      </c>
      <c r="I113" s="285">
        <f t="shared" si="23"/>
        <v>21900</v>
      </c>
      <c r="J113" s="285">
        <f t="shared" si="23"/>
        <v>23200</v>
      </c>
      <c r="K113" s="286">
        <f t="shared" si="23"/>
        <v>23200</v>
      </c>
      <c r="L113" s="9"/>
      <c r="M113" s="18"/>
      <c r="N113" s="9"/>
      <c r="O113" s="9"/>
      <c r="Q113" s="2"/>
      <c r="R113" s="9"/>
      <c r="S113" s="9"/>
      <c r="T113" s="9"/>
      <c r="U113" s="9"/>
      <c r="X113" s="461"/>
      <c r="Y113" s="461"/>
      <c r="Z113" s="461"/>
      <c r="AA113" s="461"/>
      <c r="AB113" s="461"/>
    </row>
    <row r="114" spans="1:28" ht="12.75">
      <c r="A114" s="489" t="s">
        <v>260</v>
      </c>
      <c r="B114" s="520"/>
      <c r="C114" s="490"/>
      <c r="D114" s="491" t="s">
        <v>271</v>
      </c>
      <c r="E114" s="328"/>
      <c r="F114" s="284"/>
      <c r="G114" s="285"/>
      <c r="H114" s="285"/>
      <c r="I114" s="285"/>
      <c r="J114" s="285"/>
      <c r="K114" s="286"/>
      <c r="L114" s="9"/>
      <c r="M114" s="18"/>
      <c r="N114" s="9"/>
      <c r="O114" s="9"/>
      <c r="Q114" s="2"/>
      <c r="R114" s="9"/>
      <c r="S114" s="9"/>
      <c r="T114" s="9"/>
      <c r="U114" s="9"/>
      <c r="X114" s="461"/>
      <c r="Y114" s="461"/>
      <c r="Z114" s="461"/>
      <c r="AA114" s="461"/>
      <c r="AB114" s="461"/>
    </row>
    <row r="115" spans="1:28" ht="12.75">
      <c r="A115" s="492"/>
      <c r="B115" s="520" t="s">
        <v>99</v>
      </c>
      <c r="C115" s="490">
        <v>610</v>
      </c>
      <c r="D115" s="493" t="s">
        <v>34</v>
      </c>
      <c r="E115" s="328"/>
      <c r="F115" s="284"/>
      <c r="G115" s="285"/>
      <c r="H115" s="285">
        <v>12155</v>
      </c>
      <c r="I115" s="285">
        <v>28500</v>
      </c>
      <c r="J115" s="285">
        <v>28500</v>
      </c>
      <c r="K115" s="286">
        <v>28500</v>
      </c>
      <c r="L115" s="9"/>
      <c r="M115" s="18"/>
      <c r="N115" s="9"/>
      <c r="O115" s="9"/>
      <c r="Q115" s="2"/>
      <c r="R115" s="9"/>
      <c r="S115" s="9"/>
      <c r="T115" s="9"/>
      <c r="U115" s="9"/>
      <c r="X115" s="461"/>
      <c r="Y115" s="461"/>
      <c r="Z115" s="461"/>
      <c r="AA115" s="461"/>
      <c r="AB115" s="461"/>
    </row>
    <row r="116" spans="1:28" ht="12.75">
      <c r="A116" s="492"/>
      <c r="B116" s="520" t="s">
        <v>99</v>
      </c>
      <c r="C116" s="490">
        <v>620</v>
      </c>
      <c r="D116" s="493" t="s">
        <v>30</v>
      </c>
      <c r="E116" s="328"/>
      <c r="F116" s="284"/>
      <c r="G116" s="285"/>
      <c r="H116" s="285">
        <v>5299</v>
      </c>
      <c r="I116" s="285">
        <v>10000</v>
      </c>
      <c r="J116" s="285">
        <v>10000</v>
      </c>
      <c r="K116" s="286">
        <v>10000</v>
      </c>
      <c r="L116" s="9"/>
      <c r="M116" s="18"/>
      <c r="N116" s="9"/>
      <c r="O116" s="9"/>
      <c r="Q116" s="2"/>
      <c r="R116" s="9"/>
      <c r="S116" s="9"/>
      <c r="T116" s="9"/>
      <c r="U116" s="9"/>
      <c r="X116" s="461"/>
      <c r="Y116" s="461"/>
      <c r="Z116" s="461"/>
      <c r="AA116" s="461"/>
      <c r="AB116" s="461"/>
    </row>
    <row r="117" spans="1:28" ht="12.75">
      <c r="A117" s="492"/>
      <c r="B117" s="520" t="s">
        <v>99</v>
      </c>
      <c r="C117" s="490">
        <v>630</v>
      </c>
      <c r="D117" s="493" t="s">
        <v>71</v>
      </c>
      <c r="E117" s="328"/>
      <c r="F117" s="284"/>
      <c r="G117" s="285"/>
      <c r="H117" s="285">
        <v>7575</v>
      </c>
      <c r="I117" s="285">
        <v>17505</v>
      </c>
      <c r="J117" s="285">
        <v>17505</v>
      </c>
      <c r="K117" s="286">
        <v>17505</v>
      </c>
      <c r="L117" s="9"/>
      <c r="M117" s="18"/>
      <c r="N117" s="9"/>
      <c r="O117" s="9"/>
      <c r="Q117" s="2"/>
      <c r="R117" s="9"/>
      <c r="S117" s="9"/>
      <c r="T117" s="9"/>
      <c r="U117" s="9"/>
      <c r="X117" s="461"/>
      <c r="Y117" s="461"/>
      <c r="Z117" s="461"/>
      <c r="AA117" s="461"/>
      <c r="AB117" s="461"/>
    </row>
    <row r="118" spans="1:28" ht="12.75">
      <c r="A118" s="492"/>
      <c r="B118" s="490"/>
      <c r="C118" s="490">
        <v>640</v>
      </c>
      <c r="D118" s="493" t="s">
        <v>206</v>
      </c>
      <c r="E118" s="328"/>
      <c r="F118" s="284"/>
      <c r="G118" s="499"/>
      <c r="H118" s="499">
        <v>200</v>
      </c>
      <c r="I118" s="285"/>
      <c r="J118" s="285"/>
      <c r="K118" s="286"/>
      <c r="L118" s="9"/>
      <c r="M118" s="18"/>
      <c r="N118" s="9"/>
      <c r="O118" s="9"/>
      <c r="Q118" s="2"/>
      <c r="R118" s="9"/>
      <c r="S118" s="9"/>
      <c r="T118" s="9"/>
      <c r="U118" s="9"/>
      <c r="X118" s="461"/>
      <c r="Y118" s="461"/>
      <c r="Z118" s="461"/>
      <c r="AA118" s="461"/>
      <c r="AB118" s="461"/>
    </row>
    <row r="119" spans="1:28" ht="12.75">
      <c r="A119" s="518"/>
      <c r="B119" s="521"/>
      <c r="C119" s="495"/>
      <c r="D119" s="519" t="s">
        <v>26</v>
      </c>
      <c r="E119" s="328"/>
      <c r="F119" s="284"/>
      <c r="G119" s="499">
        <f>SUM(G115:G118)</f>
        <v>0</v>
      </c>
      <c r="H119" s="499">
        <f>SUM(H115:H118)</f>
        <v>25229</v>
      </c>
      <c r="I119" s="285">
        <f>SUM(I115:I117)</f>
        <v>56005</v>
      </c>
      <c r="J119" s="285">
        <f>SUM(J115:J117)</f>
        <v>56005</v>
      </c>
      <c r="K119" s="286">
        <f>SUM(K115:K117)</f>
        <v>56005</v>
      </c>
      <c r="L119" s="9"/>
      <c r="M119" s="18"/>
      <c r="N119" s="9"/>
      <c r="O119" s="9"/>
      <c r="Q119" s="2"/>
      <c r="R119" s="9"/>
      <c r="S119" s="9"/>
      <c r="T119" s="9"/>
      <c r="U119" s="9"/>
      <c r="X119" s="461"/>
      <c r="Y119" s="461"/>
      <c r="Z119" s="461"/>
      <c r="AA119" s="461"/>
      <c r="AB119" s="461"/>
    </row>
    <row r="120" spans="1:28" ht="12.75">
      <c r="A120" s="489" t="s">
        <v>104</v>
      </c>
      <c r="B120" s="512"/>
      <c r="C120" s="512"/>
      <c r="D120" s="491" t="s">
        <v>105</v>
      </c>
      <c r="E120" s="328"/>
      <c r="F120" s="284"/>
      <c r="G120" s="499"/>
      <c r="H120" s="499"/>
      <c r="I120" s="285"/>
      <c r="J120" s="285"/>
      <c r="K120" s="286"/>
      <c r="L120" s="9"/>
      <c r="M120" s="18"/>
      <c r="N120" s="9"/>
      <c r="O120" s="9"/>
      <c r="Q120" s="2"/>
      <c r="R120" s="9"/>
      <c r="S120" s="9"/>
      <c r="T120" s="9"/>
      <c r="U120" s="9"/>
      <c r="X120" s="461"/>
      <c r="Y120" s="461"/>
      <c r="Z120" s="461"/>
      <c r="AA120" s="461"/>
      <c r="AB120" s="461"/>
    </row>
    <row r="121" spans="1:28" ht="12.75">
      <c r="A121" s="492"/>
      <c r="B121" s="490" t="s">
        <v>99</v>
      </c>
      <c r="C121" s="490">
        <v>610</v>
      </c>
      <c r="D121" s="493" t="s">
        <v>34</v>
      </c>
      <c r="E121" s="328">
        <v>11900.66</v>
      </c>
      <c r="F121" s="284">
        <v>15403.66</v>
      </c>
      <c r="G121" s="285">
        <v>25000</v>
      </c>
      <c r="H121" s="285">
        <v>22500</v>
      </c>
      <c r="I121" s="285">
        <v>27500</v>
      </c>
      <c r="J121" s="285">
        <v>28880</v>
      </c>
      <c r="K121" s="286">
        <v>30320</v>
      </c>
      <c r="L121" s="9"/>
      <c r="M121" s="18"/>
      <c r="N121" s="9"/>
      <c r="O121" s="9"/>
      <c r="Q121" s="2"/>
      <c r="R121" s="9"/>
      <c r="S121" s="9"/>
      <c r="T121" s="9"/>
      <c r="U121" s="9"/>
      <c r="X121" s="461"/>
      <c r="Y121" s="461"/>
      <c r="Z121" s="461"/>
      <c r="AA121" s="461"/>
      <c r="AB121" s="461"/>
    </row>
    <row r="122" spans="1:28" ht="12.75">
      <c r="A122" s="492"/>
      <c r="B122" s="490" t="s">
        <v>99</v>
      </c>
      <c r="C122" s="490">
        <v>620</v>
      </c>
      <c r="D122" s="493" t="s">
        <v>30</v>
      </c>
      <c r="E122" s="328">
        <v>3671.4</v>
      </c>
      <c r="F122" s="284">
        <v>4828.43</v>
      </c>
      <c r="G122" s="285">
        <v>8500</v>
      </c>
      <c r="H122" s="285">
        <v>7428</v>
      </c>
      <c r="I122" s="285">
        <v>9750</v>
      </c>
      <c r="J122" s="285">
        <v>10250</v>
      </c>
      <c r="K122" s="286">
        <v>10800</v>
      </c>
      <c r="L122" s="9"/>
      <c r="M122" s="18"/>
      <c r="N122" s="9"/>
      <c r="O122" s="9"/>
      <c r="Q122" s="2"/>
      <c r="R122" s="9"/>
      <c r="S122" s="9"/>
      <c r="T122" s="9"/>
      <c r="U122" s="9"/>
      <c r="X122" s="461"/>
      <c r="Y122" s="461"/>
      <c r="Z122" s="461"/>
      <c r="AA122" s="461"/>
      <c r="AB122" s="461"/>
    </row>
    <row r="123" spans="1:28" ht="12.75">
      <c r="A123" s="492"/>
      <c r="B123" s="490" t="s">
        <v>99</v>
      </c>
      <c r="C123" s="490">
        <v>630</v>
      </c>
      <c r="D123" s="493" t="s">
        <v>238</v>
      </c>
      <c r="E123" s="328">
        <v>3651.43</v>
      </c>
      <c r="F123" s="284">
        <v>3318.71</v>
      </c>
      <c r="G123" s="285">
        <v>5200</v>
      </c>
      <c r="H123" s="285">
        <v>5725</v>
      </c>
      <c r="I123" s="285">
        <v>5370</v>
      </c>
      <c r="J123" s="285">
        <v>5385</v>
      </c>
      <c r="K123" s="286">
        <v>5405</v>
      </c>
      <c r="L123" s="9"/>
      <c r="M123" s="18"/>
      <c r="N123" s="9"/>
      <c r="O123" s="9"/>
      <c r="Q123" s="2"/>
      <c r="R123" s="9"/>
      <c r="S123" s="9"/>
      <c r="T123" s="9"/>
      <c r="U123" s="9"/>
      <c r="X123" s="461"/>
      <c r="Y123" s="461"/>
      <c r="Z123" s="461"/>
      <c r="AA123" s="461"/>
      <c r="AB123" s="461"/>
    </row>
    <row r="124" spans="1:28" ht="12.75">
      <c r="A124" s="492"/>
      <c r="B124" s="490" t="s">
        <v>99</v>
      </c>
      <c r="C124" s="490">
        <v>640</v>
      </c>
      <c r="D124" s="493" t="s">
        <v>206</v>
      </c>
      <c r="E124" s="328">
        <v>0</v>
      </c>
      <c r="F124" s="284">
        <v>95.94</v>
      </c>
      <c r="G124" s="285"/>
      <c r="H124" s="285">
        <v>250</v>
      </c>
      <c r="I124" s="285"/>
      <c r="J124" s="285"/>
      <c r="K124" s="286"/>
      <c r="L124" s="9"/>
      <c r="M124" s="18"/>
      <c r="N124" s="9"/>
      <c r="O124" s="9"/>
      <c r="Q124" s="2"/>
      <c r="R124" s="9"/>
      <c r="S124" s="9"/>
      <c r="T124" s="9"/>
      <c r="U124" s="9"/>
      <c r="X124" s="461"/>
      <c r="Y124" s="461"/>
      <c r="Z124" s="461"/>
      <c r="AA124" s="461"/>
      <c r="AB124" s="461"/>
    </row>
    <row r="125" spans="1:28" ht="12.75">
      <c r="A125" s="518"/>
      <c r="B125" s="495"/>
      <c r="C125" s="495"/>
      <c r="D125" s="519" t="s">
        <v>26</v>
      </c>
      <c r="E125" s="328">
        <f aca="true" t="shared" si="24" ref="E125:K125">SUM(E121:E124)</f>
        <v>19223.489999999998</v>
      </c>
      <c r="F125" s="284">
        <f t="shared" si="24"/>
        <v>23646.739999999998</v>
      </c>
      <c r="G125" s="285">
        <f t="shared" si="24"/>
        <v>38700</v>
      </c>
      <c r="H125" s="285">
        <f t="shared" si="24"/>
        <v>35903</v>
      </c>
      <c r="I125" s="285">
        <f t="shared" si="24"/>
        <v>42620</v>
      </c>
      <c r="J125" s="285">
        <f t="shared" si="24"/>
        <v>44515</v>
      </c>
      <c r="K125" s="286">
        <f t="shared" si="24"/>
        <v>46525</v>
      </c>
      <c r="L125" s="9"/>
      <c r="M125" s="18"/>
      <c r="N125" s="9"/>
      <c r="O125" s="9"/>
      <c r="Q125" s="2"/>
      <c r="R125" s="9"/>
      <c r="S125" s="9"/>
      <c r="T125" s="9"/>
      <c r="U125" s="9"/>
      <c r="X125" s="461"/>
      <c r="Y125" s="461"/>
      <c r="Z125" s="461"/>
      <c r="AA125" s="461"/>
      <c r="AB125" s="461"/>
    </row>
    <row r="126" spans="1:28" ht="12.75">
      <c r="A126" s="522" t="s">
        <v>267</v>
      </c>
      <c r="B126" s="523"/>
      <c r="C126" s="513"/>
      <c r="D126" s="505" t="s">
        <v>248</v>
      </c>
      <c r="E126" s="328"/>
      <c r="F126" s="284"/>
      <c r="G126" s="499"/>
      <c r="H126" s="499"/>
      <c r="I126" s="285"/>
      <c r="J126" s="285"/>
      <c r="K126" s="286"/>
      <c r="L126" s="9"/>
      <c r="M126" s="18"/>
      <c r="N126" s="9"/>
      <c r="O126" s="9"/>
      <c r="Q126" s="2"/>
      <c r="R126" s="9"/>
      <c r="S126" s="9"/>
      <c r="T126" s="9"/>
      <c r="U126" s="9"/>
      <c r="X126" s="461"/>
      <c r="Y126" s="461"/>
      <c r="Z126" s="461"/>
      <c r="AA126" s="461"/>
      <c r="AB126" s="461"/>
    </row>
    <row r="127" spans="1:28" ht="12.75">
      <c r="A127" s="524"/>
      <c r="B127" s="523" t="s">
        <v>99</v>
      </c>
      <c r="C127" s="513">
        <v>630</v>
      </c>
      <c r="D127" s="517" t="s">
        <v>71</v>
      </c>
      <c r="E127" s="328">
        <v>6687.6</v>
      </c>
      <c r="F127" s="284"/>
      <c r="G127" s="499"/>
      <c r="H127" s="499"/>
      <c r="I127" s="285"/>
      <c r="J127" s="285"/>
      <c r="K127" s="286"/>
      <c r="L127" s="9"/>
      <c r="M127" s="18"/>
      <c r="N127" s="9"/>
      <c r="O127" s="9"/>
      <c r="Q127" s="2"/>
      <c r="R127" s="9"/>
      <c r="S127" s="9"/>
      <c r="T127" s="9"/>
      <c r="U127" s="9"/>
      <c r="X127" s="461"/>
      <c r="Y127" s="461"/>
      <c r="Z127" s="461"/>
      <c r="AA127" s="461"/>
      <c r="AB127" s="461"/>
    </row>
    <row r="128" spans="1:28" ht="12.75">
      <c r="A128" s="525"/>
      <c r="B128" s="526"/>
      <c r="C128" s="527"/>
      <c r="D128" s="528" t="s">
        <v>26</v>
      </c>
      <c r="E128" s="328">
        <f>SUM(E127)</f>
        <v>6687.6</v>
      </c>
      <c r="F128" s="284"/>
      <c r="G128" s="499"/>
      <c r="H128" s="499"/>
      <c r="I128" s="285"/>
      <c r="J128" s="285"/>
      <c r="K128" s="286"/>
      <c r="L128" s="9"/>
      <c r="M128" s="18"/>
      <c r="N128" s="9"/>
      <c r="O128" s="9"/>
      <c r="Q128" s="2"/>
      <c r="R128" s="9"/>
      <c r="S128" s="9"/>
      <c r="T128" s="9"/>
      <c r="U128" s="9"/>
      <c r="X128" s="461"/>
      <c r="Y128" s="461"/>
      <c r="Z128" s="461"/>
      <c r="AA128" s="461"/>
      <c r="AB128" s="461"/>
    </row>
    <row r="129" spans="1:28" ht="12.75">
      <c r="A129" s="507" t="s">
        <v>106</v>
      </c>
      <c r="B129" s="508"/>
      <c r="C129" s="508"/>
      <c r="D129" s="509" t="s">
        <v>107</v>
      </c>
      <c r="E129" s="332">
        <f aca="true" t="shared" si="25" ref="E129:K129">E135+E141</f>
        <v>164329.77</v>
      </c>
      <c r="F129" s="303">
        <f t="shared" si="25"/>
        <v>202732.45</v>
      </c>
      <c r="G129" s="304">
        <f t="shared" si="25"/>
        <v>211710</v>
      </c>
      <c r="H129" s="304">
        <f t="shared" si="25"/>
        <v>222448</v>
      </c>
      <c r="I129" s="305">
        <f t="shared" si="25"/>
        <v>238090</v>
      </c>
      <c r="J129" s="305">
        <f t="shared" si="25"/>
        <v>279125</v>
      </c>
      <c r="K129" s="323">
        <f t="shared" si="25"/>
        <v>350575</v>
      </c>
      <c r="L129" s="14"/>
      <c r="M129" s="23"/>
      <c r="N129" s="14"/>
      <c r="O129" s="14"/>
      <c r="Q129" s="3"/>
      <c r="R129" s="14"/>
      <c r="S129" s="14"/>
      <c r="T129" s="14"/>
      <c r="U129" s="14"/>
      <c r="X129" s="461"/>
      <c r="Y129" s="461"/>
      <c r="Z129" s="461"/>
      <c r="AA129" s="461"/>
      <c r="AB129" s="461"/>
    </row>
    <row r="130" spans="1:28" ht="12.75">
      <c r="A130" s="489" t="s">
        <v>108</v>
      </c>
      <c r="B130" s="490"/>
      <c r="C130" s="490"/>
      <c r="D130" s="491" t="s">
        <v>109</v>
      </c>
      <c r="E130" s="328"/>
      <c r="F130" s="284"/>
      <c r="G130" s="499"/>
      <c r="H130" s="499"/>
      <c r="I130" s="285"/>
      <c r="J130" s="285"/>
      <c r="K130" s="286"/>
      <c r="L130" s="9"/>
      <c r="M130" s="18"/>
      <c r="N130" s="9"/>
      <c r="O130" s="9"/>
      <c r="Q130" s="2"/>
      <c r="R130" s="9"/>
      <c r="S130" s="9"/>
      <c r="T130" s="9"/>
      <c r="U130" s="9"/>
      <c r="X130" s="461"/>
      <c r="Y130" s="461"/>
      <c r="Z130" s="461"/>
      <c r="AA130" s="461"/>
      <c r="AB130" s="461"/>
    </row>
    <row r="131" spans="1:28" ht="12.75">
      <c r="A131" s="492"/>
      <c r="B131" s="490" t="s">
        <v>110</v>
      </c>
      <c r="C131" s="490">
        <v>610</v>
      </c>
      <c r="D131" s="493" t="s">
        <v>34</v>
      </c>
      <c r="E131" s="328">
        <v>23208.01</v>
      </c>
      <c r="F131" s="284">
        <v>24106.04</v>
      </c>
      <c r="G131" s="285">
        <v>32400</v>
      </c>
      <c r="H131" s="285">
        <v>28920</v>
      </c>
      <c r="I131" s="285">
        <v>31200</v>
      </c>
      <c r="J131" s="285">
        <v>32760</v>
      </c>
      <c r="K131" s="286">
        <v>34400</v>
      </c>
      <c r="L131" s="9"/>
      <c r="M131" s="18"/>
      <c r="N131" s="9"/>
      <c r="O131" s="9"/>
      <c r="Q131" s="2"/>
      <c r="R131" s="9"/>
      <c r="S131" s="9"/>
      <c r="T131" s="9"/>
      <c r="U131" s="9"/>
      <c r="X131" s="461"/>
      <c r="Y131" s="461"/>
      <c r="Z131" s="461"/>
      <c r="AA131" s="461"/>
      <c r="AB131" s="461"/>
    </row>
    <row r="132" spans="1:28" ht="12.75">
      <c r="A132" s="492"/>
      <c r="B132" s="490" t="s">
        <v>110</v>
      </c>
      <c r="C132" s="490">
        <v>620</v>
      </c>
      <c r="D132" s="493" t="s">
        <v>30</v>
      </c>
      <c r="E132" s="328">
        <v>8870.22</v>
      </c>
      <c r="F132" s="284">
        <v>9226.94</v>
      </c>
      <c r="G132" s="285">
        <v>12300</v>
      </c>
      <c r="H132" s="285">
        <v>10950</v>
      </c>
      <c r="I132" s="285">
        <v>11840</v>
      </c>
      <c r="J132" s="285">
        <v>12430</v>
      </c>
      <c r="K132" s="286">
        <v>13050</v>
      </c>
      <c r="L132" s="9"/>
      <c r="M132" s="18"/>
      <c r="N132" s="9"/>
      <c r="O132" s="9"/>
      <c r="Q132" s="2"/>
      <c r="R132" s="9"/>
      <c r="S132" s="9"/>
      <c r="T132" s="9"/>
      <c r="U132" s="9"/>
      <c r="X132" s="461"/>
      <c r="Y132" s="461"/>
      <c r="Z132" s="461"/>
      <c r="AA132" s="461"/>
      <c r="AB132" s="461"/>
    </row>
    <row r="133" spans="1:28" ht="12.75">
      <c r="A133" s="492"/>
      <c r="B133" s="490" t="s">
        <v>110</v>
      </c>
      <c r="C133" s="490">
        <v>630</v>
      </c>
      <c r="D133" s="493" t="s">
        <v>71</v>
      </c>
      <c r="E133" s="502">
        <v>65194.47</v>
      </c>
      <c r="F133" s="503">
        <v>88047.32</v>
      </c>
      <c r="G133" s="499">
        <v>72000</v>
      </c>
      <c r="H133" s="499">
        <v>84138</v>
      </c>
      <c r="I133" s="499">
        <v>85270</v>
      </c>
      <c r="J133" s="499">
        <v>116090</v>
      </c>
      <c r="K133" s="500">
        <v>175970</v>
      </c>
      <c r="L133" s="471"/>
      <c r="N133" s="471"/>
      <c r="O133" s="471"/>
      <c r="Q133" s="504"/>
      <c r="R133" s="471"/>
      <c r="S133" s="471"/>
      <c r="T133" s="471"/>
      <c r="U133" s="471"/>
      <c r="X133" s="461"/>
      <c r="Y133" s="461"/>
      <c r="Z133" s="461"/>
      <c r="AA133" s="461"/>
      <c r="AB133" s="461"/>
    </row>
    <row r="134" spans="1:28" ht="12.75">
      <c r="A134" s="492"/>
      <c r="B134" s="490" t="s">
        <v>110</v>
      </c>
      <c r="C134" s="490">
        <v>640</v>
      </c>
      <c r="D134" s="493" t="s">
        <v>232</v>
      </c>
      <c r="E134" s="328">
        <v>304.36</v>
      </c>
      <c r="F134" s="284">
        <v>3342.73</v>
      </c>
      <c r="G134" s="285"/>
      <c r="H134" s="285">
        <v>600</v>
      </c>
      <c r="I134" s="285"/>
      <c r="J134" s="285"/>
      <c r="K134" s="286"/>
      <c r="L134" s="9"/>
      <c r="M134" s="18"/>
      <c r="N134" s="9"/>
      <c r="O134" s="9"/>
      <c r="Q134" s="2"/>
      <c r="R134" s="9"/>
      <c r="S134" s="9"/>
      <c r="T134" s="9"/>
      <c r="U134" s="9"/>
      <c r="X134" s="461"/>
      <c r="Y134" s="461"/>
      <c r="Z134" s="461"/>
      <c r="AA134" s="461"/>
      <c r="AB134" s="461"/>
    </row>
    <row r="135" spans="1:28" ht="12.75">
      <c r="A135" s="518"/>
      <c r="B135" s="495"/>
      <c r="C135" s="495"/>
      <c r="D135" s="519" t="s">
        <v>26</v>
      </c>
      <c r="E135" s="328">
        <f aca="true" t="shared" si="26" ref="E135:K135">SUM(E131:E134)</f>
        <v>97577.06</v>
      </c>
      <c r="F135" s="284">
        <f t="shared" si="26"/>
        <v>124723.03000000001</v>
      </c>
      <c r="G135" s="285">
        <f t="shared" si="26"/>
        <v>116700</v>
      </c>
      <c r="H135" s="285">
        <f t="shared" si="26"/>
        <v>124608</v>
      </c>
      <c r="I135" s="285">
        <f t="shared" si="26"/>
        <v>128310</v>
      </c>
      <c r="J135" s="285">
        <f t="shared" si="26"/>
        <v>161280</v>
      </c>
      <c r="K135" s="286">
        <f t="shared" si="26"/>
        <v>223420</v>
      </c>
      <c r="L135" s="9"/>
      <c r="M135" s="18"/>
      <c r="N135" s="9"/>
      <c r="O135" s="9"/>
      <c r="Q135" s="2"/>
      <c r="R135" s="9"/>
      <c r="S135" s="9"/>
      <c r="T135" s="9"/>
      <c r="U135" s="9"/>
      <c r="X135" s="461"/>
      <c r="Y135" s="461"/>
      <c r="Z135" s="461"/>
      <c r="AA135" s="461"/>
      <c r="AB135" s="461"/>
    </row>
    <row r="136" spans="1:28" ht="12.75">
      <c r="A136" s="489" t="s">
        <v>111</v>
      </c>
      <c r="B136" s="490"/>
      <c r="C136" s="490"/>
      <c r="D136" s="505" t="s">
        <v>112</v>
      </c>
      <c r="E136" s="328"/>
      <c r="F136" s="284"/>
      <c r="G136" s="499"/>
      <c r="H136" s="499"/>
      <c r="I136" s="285"/>
      <c r="J136" s="285"/>
      <c r="K136" s="286"/>
      <c r="L136" s="9"/>
      <c r="M136" s="18"/>
      <c r="N136" s="9"/>
      <c r="O136" s="9"/>
      <c r="Q136" s="2"/>
      <c r="R136" s="9"/>
      <c r="S136" s="9"/>
      <c r="T136" s="9"/>
      <c r="U136" s="9"/>
      <c r="X136" s="461"/>
      <c r="Y136" s="461"/>
      <c r="Z136" s="461"/>
      <c r="AA136" s="461"/>
      <c r="AB136" s="461"/>
    </row>
    <row r="137" spans="1:28" ht="12.75">
      <c r="A137" s="492"/>
      <c r="B137" s="490" t="s">
        <v>110</v>
      </c>
      <c r="C137" s="490">
        <v>610</v>
      </c>
      <c r="D137" s="493" t="s">
        <v>34</v>
      </c>
      <c r="E137" s="328">
        <v>30230.41</v>
      </c>
      <c r="F137" s="284">
        <v>36549.78</v>
      </c>
      <c r="G137" s="285">
        <v>44000</v>
      </c>
      <c r="H137" s="285">
        <v>48430</v>
      </c>
      <c r="I137" s="285">
        <v>58400</v>
      </c>
      <c r="J137" s="285">
        <v>61320</v>
      </c>
      <c r="K137" s="286">
        <v>64400</v>
      </c>
      <c r="L137" s="9"/>
      <c r="M137" s="18"/>
      <c r="N137" s="9"/>
      <c r="O137" s="9"/>
      <c r="Q137" s="2"/>
      <c r="R137" s="9"/>
      <c r="S137" s="9"/>
      <c r="T137" s="9"/>
      <c r="U137" s="9"/>
      <c r="X137" s="461"/>
      <c r="Y137" s="461"/>
      <c r="Z137" s="461"/>
      <c r="AA137" s="461"/>
      <c r="AB137" s="461"/>
    </row>
    <row r="138" spans="1:28" ht="12.75">
      <c r="A138" s="492"/>
      <c r="B138" s="490" t="s">
        <v>110</v>
      </c>
      <c r="C138" s="490">
        <v>620</v>
      </c>
      <c r="D138" s="493" t="s">
        <v>30</v>
      </c>
      <c r="E138" s="502">
        <v>11149.55</v>
      </c>
      <c r="F138" s="503">
        <v>13405.09</v>
      </c>
      <c r="G138" s="499">
        <v>17600</v>
      </c>
      <c r="H138" s="499">
        <v>18600</v>
      </c>
      <c r="I138" s="499">
        <v>22165</v>
      </c>
      <c r="J138" s="499">
        <v>23270</v>
      </c>
      <c r="K138" s="500">
        <v>24450</v>
      </c>
      <c r="L138" s="471"/>
      <c r="N138" s="471"/>
      <c r="O138" s="471"/>
      <c r="Q138" s="504"/>
      <c r="R138" s="471"/>
      <c r="S138" s="471"/>
      <c r="T138" s="471"/>
      <c r="U138" s="471"/>
      <c r="X138" s="461"/>
      <c r="Y138" s="461"/>
      <c r="Z138" s="461"/>
      <c r="AA138" s="461"/>
      <c r="AB138" s="461"/>
    </row>
    <row r="139" spans="1:28" ht="12.75">
      <c r="A139" s="492"/>
      <c r="B139" s="490" t="s">
        <v>110</v>
      </c>
      <c r="C139" s="490">
        <v>630</v>
      </c>
      <c r="D139" s="493" t="s">
        <v>71</v>
      </c>
      <c r="E139" s="328">
        <v>25336.1</v>
      </c>
      <c r="F139" s="284">
        <v>28046.74</v>
      </c>
      <c r="G139" s="285">
        <v>30860</v>
      </c>
      <c r="H139" s="285">
        <v>27560</v>
      </c>
      <c r="I139" s="285">
        <v>29215</v>
      </c>
      <c r="J139" s="285">
        <v>33255</v>
      </c>
      <c r="K139" s="286">
        <v>38305</v>
      </c>
      <c r="L139" s="9"/>
      <c r="M139" s="18"/>
      <c r="N139" s="9"/>
      <c r="O139" s="9"/>
      <c r="Q139" s="2"/>
      <c r="R139" s="9"/>
      <c r="S139" s="9"/>
      <c r="T139" s="9"/>
      <c r="U139" s="9"/>
      <c r="X139" s="461"/>
      <c r="Y139" s="461"/>
      <c r="Z139" s="461"/>
      <c r="AA139" s="461"/>
      <c r="AB139" s="461"/>
    </row>
    <row r="140" spans="1:28" ht="12.75">
      <c r="A140" s="492"/>
      <c r="B140" s="490" t="s">
        <v>110</v>
      </c>
      <c r="C140" s="490">
        <v>640</v>
      </c>
      <c r="D140" s="493" t="s">
        <v>232</v>
      </c>
      <c r="E140" s="328">
        <v>36.65</v>
      </c>
      <c r="F140" s="284">
        <v>7.81</v>
      </c>
      <c r="G140" s="285">
        <v>2550</v>
      </c>
      <c r="H140" s="285">
        <v>3250</v>
      </c>
      <c r="I140" s="285"/>
      <c r="J140" s="285"/>
      <c r="K140" s="286"/>
      <c r="L140" s="9"/>
      <c r="M140" s="18"/>
      <c r="N140" s="9"/>
      <c r="O140" s="9"/>
      <c r="Q140" s="2"/>
      <c r="R140" s="9"/>
      <c r="S140" s="9"/>
      <c r="T140" s="9"/>
      <c r="U140" s="9"/>
      <c r="X140" s="461"/>
      <c r="Y140" s="461"/>
      <c r="Z140" s="461"/>
      <c r="AA140" s="461"/>
      <c r="AB140" s="461"/>
    </row>
    <row r="141" spans="1:28" ht="12.75">
      <c r="A141" s="518"/>
      <c r="B141" s="495"/>
      <c r="C141" s="495"/>
      <c r="D141" s="519" t="s">
        <v>26</v>
      </c>
      <c r="E141" s="328">
        <f aca="true" t="shared" si="27" ref="E141:K141">SUM(E137:E140)</f>
        <v>66752.70999999999</v>
      </c>
      <c r="F141" s="284">
        <f t="shared" si="27"/>
        <v>78009.42</v>
      </c>
      <c r="G141" s="285">
        <f t="shared" si="27"/>
        <v>95010</v>
      </c>
      <c r="H141" s="285">
        <f t="shared" si="27"/>
        <v>97840</v>
      </c>
      <c r="I141" s="285">
        <f t="shared" si="27"/>
        <v>109780</v>
      </c>
      <c r="J141" s="285">
        <f t="shared" si="27"/>
        <v>117845</v>
      </c>
      <c r="K141" s="286">
        <f t="shared" si="27"/>
        <v>127155</v>
      </c>
      <c r="L141" s="9"/>
      <c r="M141" s="18"/>
      <c r="N141" s="9"/>
      <c r="O141" s="9"/>
      <c r="Q141" s="2"/>
      <c r="R141" s="9"/>
      <c r="S141" s="9"/>
      <c r="T141" s="9"/>
      <c r="U141" s="9"/>
      <c r="X141" s="461"/>
      <c r="Y141" s="461"/>
      <c r="Z141" s="461"/>
      <c r="AA141" s="461"/>
      <c r="AB141" s="461"/>
    </row>
    <row r="142" spans="1:28" ht="12.75">
      <c r="A142" s="507" t="s">
        <v>113</v>
      </c>
      <c r="B142" s="508"/>
      <c r="C142" s="508"/>
      <c r="D142" s="509" t="s">
        <v>114</v>
      </c>
      <c r="E142" s="332">
        <f aca="true" t="shared" si="28" ref="E142:K142">E145</f>
        <v>17023.14</v>
      </c>
      <c r="F142" s="303">
        <f t="shared" si="28"/>
        <v>27113.26</v>
      </c>
      <c r="G142" s="304">
        <f t="shared" si="28"/>
        <v>15000</v>
      </c>
      <c r="H142" s="304">
        <f t="shared" si="28"/>
        <v>22000</v>
      </c>
      <c r="I142" s="305">
        <f t="shared" si="28"/>
        <v>15000</v>
      </c>
      <c r="J142" s="305">
        <f t="shared" si="28"/>
        <v>15000</v>
      </c>
      <c r="K142" s="323">
        <f t="shared" si="28"/>
        <v>15000</v>
      </c>
      <c r="L142" s="14"/>
      <c r="M142" s="23"/>
      <c r="N142" s="14"/>
      <c r="O142" s="14"/>
      <c r="Q142" s="3"/>
      <c r="R142" s="14"/>
      <c r="S142" s="14"/>
      <c r="T142" s="14"/>
      <c r="U142" s="14"/>
      <c r="X142" s="461"/>
      <c r="Y142" s="461"/>
      <c r="Z142" s="461"/>
      <c r="AA142" s="461"/>
      <c r="AB142" s="461"/>
    </row>
    <row r="143" spans="1:28" ht="12.75">
      <c r="A143" s="529" t="s">
        <v>115</v>
      </c>
      <c r="B143" s="530"/>
      <c r="C143" s="530"/>
      <c r="D143" s="515" t="s">
        <v>116</v>
      </c>
      <c r="E143" s="333"/>
      <c r="F143" s="312"/>
      <c r="G143" s="313"/>
      <c r="H143" s="313"/>
      <c r="I143" s="313"/>
      <c r="J143" s="313"/>
      <c r="K143" s="324"/>
      <c r="L143" s="14"/>
      <c r="M143" s="23"/>
      <c r="N143" s="14"/>
      <c r="O143" s="14"/>
      <c r="Q143" s="3"/>
      <c r="R143" s="14"/>
      <c r="S143" s="14"/>
      <c r="T143" s="14"/>
      <c r="U143" s="14"/>
      <c r="X143" s="461"/>
      <c r="Y143" s="461"/>
      <c r="Z143" s="461"/>
      <c r="AA143" s="461"/>
      <c r="AB143" s="461"/>
    </row>
    <row r="144" spans="1:28" ht="12.75">
      <c r="A144" s="492"/>
      <c r="B144" s="490" t="s">
        <v>117</v>
      </c>
      <c r="C144" s="490">
        <v>630</v>
      </c>
      <c r="D144" s="493" t="s">
        <v>197</v>
      </c>
      <c r="E144" s="328">
        <v>17023.14</v>
      </c>
      <c r="F144" s="284">
        <v>27113.26</v>
      </c>
      <c r="G144" s="285">
        <v>15000</v>
      </c>
      <c r="H144" s="285">
        <v>22000</v>
      </c>
      <c r="I144" s="285">
        <v>15000</v>
      </c>
      <c r="J144" s="285">
        <v>15000</v>
      </c>
      <c r="K144" s="286">
        <v>15000</v>
      </c>
      <c r="L144" s="9"/>
      <c r="M144" s="18"/>
      <c r="N144" s="9"/>
      <c r="O144" s="9"/>
      <c r="Q144" s="2"/>
      <c r="R144" s="9"/>
      <c r="S144" s="9"/>
      <c r="T144" s="9"/>
      <c r="U144" s="9"/>
      <c r="X144" s="461"/>
      <c r="Y144" s="461"/>
      <c r="Z144" s="461"/>
      <c r="AA144" s="461"/>
      <c r="AB144" s="461"/>
    </row>
    <row r="145" spans="1:28" ht="12.75">
      <c r="A145" s="518"/>
      <c r="B145" s="495"/>
      <c r="C145" s="495"/>
      <c r="D145" s="519" t="s">
        <v>26</v>
      </c>
      <c r="E145" s="328">
        <f aca="true" t="shared" si="29" ref="E145:K145">SUM(E144:E144)</f>
        <v>17023.14</v>
      </c>
      <c r="F145" s="284">
        <f t="shared" si="29"/>
        <v>27113.26</v>
      </c>
      <c r="G145" s="285">
        <f t="shared" si="29"/>
        <v>15000</v>
      </c>
      <c r="H145" s="285">
        <f t="shared" si="29"/>
        <v>22000</v>
      </c>
      <c r="I145" s="285">
        <f t="shared" si="29"/>
        <v>15000</v>
      </c>
      <c r="J145" s="285">
        <f t="shared" si="29"/>
        <v>15000</v>
      </c>
      <c r="K145" s="286">
        <f t="shared" si="29"/>
        <v>15000</v>
      </c>
      <c r="L145" s="9"/>
      <c r="M145" s="18"/>
      <c r="N145" s="9"/>
      <c r="O145" s="9"/>
      <c r="Q145" s="2"/>
      <c r="R145" s="9"/>
      <c r="S145" s="9"/>
      <c r="T145" s="9"/>
      <c r="U145" s="9"/>
      <c r="X145" s="461"/>
      <c r="Y145" s="461"/>
      <c r="Z145" s="461"/>
      <c r="AA145" s="461"/>
      <c r="AB145" s="461"/>
    </row>
    <row r="146" spans="1:28" ht="12.75">
      <c r="A146" s="507" t="s">
        <v>118</v>
      </c>
      <c r="B146" s="508"/>
      <c r="C146" s="508"/>
      <c r="D146" s="509" t="s">
        <v>119</v>
      </c>
      <c r="E146" s="332">
        <f aca="true" t="shared" si="30" ref="E146:K146">E149</f>
        <v>3664.09</v>
      </c>
      <c r="F146" s="303">
        <f t="shared" si="30"/>
        <v>3637.9</v>
      </c>
      <c r="G146" s="304">
        <f t="shared" si="30"/>
        <v>4500</v>
      </c>
      <c r="H146" s="304">
        <f t="shared" si="30"/>
        <v>3000</v>
      </c>
      <c r="I146" s="305">
        <f t="shared" si="30"/>
        <v>3000</v>
      </c>
      <c r="J146" s="305">
        <f t="shared" si="30"/>
        <v>3000</v>
      </c>
      <c r="K146" s="323">
        <f t="shared" si="30"/>
        <v>3000</v>
      </c>
      <c r="L146" s="14"/>
      <c r="M146" s="23"/>
      <c r="N146" s="14"/>
      <c r="O146" s="14"/>
      <c r="Q146" s="3"/>
      <c r="R146" s="14"/>
      <c r="S146" s="14"/>
      <c r="T146" s="14"/>
      <c r="U146" s="14"/>
      <c r="X146" s="461"/>
      <c r="Y146" s="461"/>
      <c r="Z146" s="461"/>
      <c r="AA146" s="461"/>
      <c r="AB146" s="461"/>
    </row>
    <row r="147" spans="1:28" ht="12.75">
      <c r="A147" s="529" t="s">
        <v>120</v>
      </c>
      <c r="B147" s="530"/>
      <c r="C147" s="530"/>
      <c r="D147" s="515" t="s">
        <v>121</v>
      </c>
      <c r="E147" s="328"/>
      <c r="F147" s="284"/>
      <c r="G147" s="285"/>
      <c r="H147" s="285"/>
      <c r="I147" s="285"/>
      <c r="J147" s="285"/>
      <c r="K147" s="286"/>
      <c r="L147" s="9"/>
      <c r="M147" s="18"/>
      <c r="N147" s="9"/>
      <c r="O147" s="9"/>
      <c r="Q147" s="2"/>
      <c r="R147" s="9"/>
      <c r="S147" s="9"/>
      <c r="T147" s="9"/>
      <c r="U147" s="9"/>
      <c r="X147" s="461"/>
      <c r="Y147" s="461"/>
      <c r="Z147" s="461"/>
      <c r="AA147" s="461"/>
      <c r="AB147" s="461"/>
    </row>
    <row r="148" spans="1:28" ht="12.75">
      <c r="A148" s="514"/>
      <c r="B148" s="506" t="s">
        <v>117</v>
      </c>
      <c r="C148" s="531">
        <v>630</v>
      </c>
      <c r="D148" s="493" t="s">
        <v>100</v>
      </c>
      <c r="E148" s="328">
        <v>3664.09</v>
      </c>
      <c r="F148" s="284">
        <v>3637.9</v>
      </c>
      <c r="G148" s="285">
        <v>4500</v>
      </c>
      <c r="H148" s="285">
        <v>3000</v>
      </c>
      <c r="I148" s="285">
        <v>3000</v>
      </c>
      <c r="J148" s="285">
        <v>3000</v>
      </c>
      <c r="K148" s="286">
        <v>3000</v>
      </c>
      <c r="L148" s="532"/>
      <c r="M148" s="18"/>
      <c r="N148" s="9"/>
      <c r="O148" s="9"/>
      <c r="Q148" s="2"/>
      <c r="R148" s="9"/>
      <c r="S148" s="9"/>
      <c r="T148" s="9"/>
      <c r="U148" s="9"/>
      <c r="X148" s="461"/>
      <c r="Y148" s="461"/>
      <c r="Z148" s="461"/>
      <c r="AA148" s="461"/>
      <c r="AB148" s="461"/>
    </row>
    <row r="149" spans="1:28" ht="12.75">
      <c r="A149" s="533"/>
      <c r="B149" s="534"/>
      <c r="C149" s="535"/>
      <c r="D149" s="519" t="s">
        <v>26</v>
      </c>
      <c r="E149" s="502">
        <f aca="true" t="shared" si="31" ref="E149:K149">SUM(E148)</f>
        <v>3664.09</v>
      </c>
      <c r="F149" s="503">
        <f t="shared" si="31"/>
        <v>3637.9</v>
      </c>
      <c r="G149" s="499">
        <f t="shared" si="31"/>
        <v>4500</v>
      </c>
      <c r="H149" s="499">
        <f t="shared" si="31"/>
        <v>3000</v>
      </c>
      <c r="I149" s="499">
        <f t="shared" si="31"/>
        <v>3000</v>
      </c>
      <c r="J149" s="499">
        <f t="shared" si="31"/>
        <v>3000</v>
      </c>
      <c r="K149" s="500">
        <f t="shared" si="31"/>
        <v>3000</v>
      </c>
      <c r="L149" s="9"/>
      <c r="N149" s="471"/>
      <c r="O149" s="471"/>
      <c r="Q149" s="504"/>
      <c r="R149" s="471"/>
      <c r="S149" s="471"/>
      <c r="T149" s="471"/>
      <c r="U149" s="471"/>
      <c r="X149" s="461"/>
      <c r="Y149" s="461"/>
      <c r="Z149" s="461"/>
      <c r="AA149" s="461"/>
      <c r="AB149" s="461"/>
    </row>
    <row r="150" spans="1:28" ht="12.75">
      <c r="A150" s="507" t="s">
        <v>122</v>
      </c>
      <c r="B150" s="508"/>
      <c r="C150" s="508"/>
      <c r="D150" s="509" t="s">
        <v>123</v>
      </c>
      <c r="E150" s="536">
        <f>E152+E158+E161+E166+E169</f>
        <v>183412.63999999998</v>
      </c>
      <c r="F150" s="537">
        <f aca="true" t="shared" si="32" ref="F150:K150">F158+F161+F166+F169</f>
        <v>185490.52999999997</v>
      </c>
      <c r="G150" s="538">
        <f t="shared" si="32"/>
        <v>210484</v>
      </c>
      <c r="H150" s="538">
        <f t="shared" si="32"/>
        <v>213497</v>
      </c>
      <c r="I150" s="538">
        <f t="shared" si="32"/>
        <v>211779</v>
      </c>
      <c r="J150" s="538">
        <f t="shared" si="32"/>
        <v>220801</v>
      </c>
      <c r="K150" s="539">
        <f t="shared" si="32"/>
        <v>229956</v>
      </c>
      <c r="L150" s="9"/>
      <c r="M150" s="540"/>
      <c r="N150" s="532"/>
      <c r="O150" s="532"/>
      <c r="Q150" s="541"/>
      <c r="R150" s="532"/>
      <c r="S150" s="532"/>
      <c r="T150" s="532"/>
      <c r="U150" s="532"/>
      <c r="X150" s="461"/>
      <c r="Y150" s="461"/>
      <c r="Z150" s="461"/>
      <c r="AA150" s="461"/>
      <c r="AB150" s="461"/>
    </row>
    <row r="151" spans="1:28" ht="12.75">
      <c r="A151" s="492" t="s">
        <v>207</v>
      </c>
      <c r="B151" s="490" t="s">
        <v>124</v>
      </c>
      <c r="C151" s="490">
        <v>630</v>
      </c>
      <c r="D151" s="493" t="s">
        <v>208</v>
      </c>
      <c r="E151" s="328">
        <v>7500.4</v>
      </c>
      <c r="F151" s="284"/>
      <c r="G151" s="285"/>
      <c r="H151" s="285"/>
      <c r="I151" s="285"/>
      <c r="J151" s="285"/>
      <c r="K151" s="286"/>
      <c r="L151" s="9"/>
      <c r="M151" s="18"/>
      <c r="N151" s="9"/>
      <c r="O151" s="9"/>
      <c r="R151" s="9"/>
      <c r="S151" s="9"/>
      <c r="T151" s="9"/>
      <c r="U151" s="9"/>
      <c r="X151" s="461"/>
      <c r="Y151" s="461"/>
      <c r="Z151" s="461"/>
      <c r="AA151" s="461"/>
      <c r="AB151" s="461"/>
    </row>
    <row r="152" spans="1:28" ht="12.75">
      <c r="A152" s="518"/>
      <c r="B152" s="521"/>
      <c r="C152" s="495"/>
      <c r="D152" s="519" t="s">
        <v>26</v>
      </c>
      <c r="E152" s="328">
        <f>SUM(E151)</f>
        <v>7500.4</v>
      </c>
      <c r="F152" s="284"/>
      <c r="G152" s="285"/>
      <c r="H152" s="285"/>
      <c r="I152" s="285"/>
      <c r="J152" s="285"/>
      <c r="K152" s="286"/>
      <c r="L152" s="9"/>
      <c r="M152" s="18"/>
      <c r="N152" s="9"/>
      <c r="O152" s="9"/>
      <c r="P152" s="542"/>
      <c r="Q152" s="543"/>
      <c r="R152" s="9"/>
      <c r="S152" s="9"/>
      <c r="T152" s="9"/>
      <c r="U152" s="9"/>
      <c r="X152" s="461"/>
      <c r="Y152" s="461"/>
      <c r="Z152" s="461"/>
      <c r="AA152" s="461"/>
      <c r="AB152" s="461"/>
    </row>
    <row r="153" spans="1:28" ht="12.75">
      <c r="A153" s="492" t="s">
        <v>126</v>
      </c>
      <c r="B153" s="490"/>
      <c r="C153" s="490"/>
      <c r="D153" s="505" t="s">
        <v>127</v>
      </c>
      <c r="E153" s="502"/>
      <c r="F153" s="503"/>
      <c r="G153" s="499"/>
      <c r="H153" s="499"/>
      <c r="I153" s="499"/>
      <c r="J153" s="499"/>
      <c r="K153" s="500"/>
      <c r="P153" s="544"/>
      <c r="Q153" s="545"/>
      <c r="R153" s="459"/>
      <c r="S153" s="459"/>
      <c r="T153" s="459"/>
      <c r="U153" s="459"/>
      <c r="X153" s="461"/>
      <c r="Y153" s="461"/>
      <c r="Z153" s="461"/>
      <c r="AA153" s="461"/>
      <c r="AB153" s="461"/>
    </row>
    <row r="154" spans="1:28" ht="12.75">
      <c r="A154" s="492"/>
      <c r="B154" s="490" t="s">
        <v>221</v>
      </c>
      <c r="C154" s="490">
        <v>610</v>
      </c>
      <c r="D154" s="493" t="s">
        <v>34</v>
      </c>
      <c r="E154" s="502">
        <v>43534.07</v>
      </c>
      <c r="F154" s="503">
        <v>45410.82</v>
      </c>
      <c r="G154" s="499">
        <v>53700</v>
      </c>
      <c r="H154" s="499">
        <v>53300</v>
      </c>
      <c r="I154" s="499">
        <v>56000</v>
      </c>
      <c r="J154" s="499">
        <v>58800</v>
      </c>
      <c r="K154" s="500">
        <v>61740</v>
      </c>
      <c r="L154" s="471"/>
      <c r="N154" s="471"/>
      <c r="O154" s="471"/>
      <c r="R154" s="471"/>
      <c r="S154" s="471"/>
      <c r="T154" s="471"/>
      <c r="U154" s="471"/>
      <c r="X154" s="461"/>
      <c r="Y154" s="461"/>
      <c r="Z154" s="461"/>
      <c r="AA154" s="461"/>
      <c r="AB154" s="461"/>
    </row>
    <row r="155" spans="1:28" ht="12.75">
      <c r="A155" s="492"/>
      <c r="B155" s="490" t="s">
        <v>221</v>
      </c>
      <c r="C155" s="490">
        <v>620</v>
      </c>
      <c r="D155" s="493" t="s">
        <v>30</v>
      </c>
      <c r="E155" s="502">
        <v>20670.7</v>
      </c>
      <c r="F155" s="503">
        <v>21055.09</v>
      </c>
      <c r="G155" s="499">
        <v>26000</v>
      </c>
      <c r="H155" s="499">
        <v>25800</v>
      </c>
      <c r="I155" s="499">
        <v>26500</v>
      </c>
      <c r="J155" s="499">
        <v>27800</v>
      </c>
      <c r="K155" s="500">
        <v>29200</v>
      </c>
      <c r="L155" s="471"/>
      <c r="N155" s="471"/>
      <c r="O155" s="471"/>
      <c r="P155" s="546"/>
      <c r="Q155" s="543"/>
      <c r="R155" s="471"/>
      <c r="S155" s="471"/>
      <c r="T155" s="471"/>
      <c r="U155" s="471"/>
      <c r="X155" s="461"/>
      <c r="Y155" s="461"/>
      <c r="Z155" s="461"/>
      <c r="AA155" s="461"/>
      <c r="AB155" s="461"/>
    </row>
    <row r="156" spans="1:28" ht="12.75">
      <c r="A156" s="492"/>
      <c r="B156" s="490" t="s">
        <v>221</v>
      </c>
      <c r="C156" s="490">
        <v>630</v>
      </c>
      <c r="D156" s="493" t="s">
        <v>71</v>
      </c>
      <c r="E156" s="502">
        <v>46580.57</v>
      </c>
      <c r="F156" s="503">
        <v>50345.49</v>
      </c>
      <c r="G156" s="499">
        <v>50030</v>
      </c>
      <c r="H156" s="499">
        <v>55050</v>
      </c>
      <c r="I156" s="499">
        <v>50066</v>
      </c>
      <c r="J156" s="499">
        <v>50916</v>
      </c>
      <c r="K156" s="500">
        <v>51966</v>
      </c>
      <c r="L156" s="471"/>
      <c r="N156" s="471"/>
      <c r="O156" s="471"/>
      <c r="R156" s="471"/>
      <c r="S156" s="471"/>
      <c r="T156" s="471"/>
      <c r="U156" s="471"/>
      <c r="X156" s="461"/>
      <c r="Y156" s="461"/>
      <c r="Z156" s="461"/>
      <c r="AA156" s="461"/>
      <c r="AB156" s="461"/>
    </row>
    <row r="157" spans="1:28" ht="12.75">
      <c r="A157" s="492"/>
      <c r="B157" s="490" t="s">
        <v>221</v>
      </c>
      <c r="C157" s="490">
        <v>640</v>
      </c>
      <c r="D157" s="493" t="s">
        <v>250</v>
      </c>
      <c r="E157" s="328"/>
      <c r="F157" s="284">
        <v>252.68</v>
      </c>
      <c r="G157" s="285">
        <v>2700</v>
      </c>
      <c r="H157" s="285">
        <v>200</v>
      </c>
      <c r="I157" s="285"/>
      <c r="J157" s="285"/>
      <c r="K157" s="286"/>
      <c r="L157" s="9"/>
      <c r="M157" s="18"/>
      <c r="N157" s="9"/>
      <c r="O157" s="9"/>
      <c r="Q157" s="2"/>
      <c r="R157" s="9"/>
      <c r="S157" s="9"/>
      <c r="T157" s="9"/>
      <c r="U157" s="9"/>
      <c r="X157" s="461"/>
      <c r="Y157" s="461"/>
      <c r="Z157" s="461"/>
      <c r="AA157" s="461"/>
      <c r="AB157" s="461"/>
    </row>
    <row r="158" spans="1:28" ht="12.75">
      <c r="A158" s="518"/>
      <c r="B158" s="495"/>
      <c r="C158" s="495"/>
      <c r="D158" s="519" t="s">
        <v>26</v>
      </c>
      <c r="E158" s="328">
        <f>SUM(E154:E156)</f>
        <v>110785.34</v>
      </c>
      <c r="F158" s="284">
        <f aca="true" t="shared" si="33" ref="F158:K158">SUM(F154:F157)</f>
        <v>117064.07999999999</v>
      </c>
      <c r="G158" s="285">
        <f t="shared" si="33"/>
        <v>132430</v>
      </c>
      <c r="H158" s="285">
        <f t="shared" si="33"/>
        <v>134350</v>
      </c>
      <c r="I158" s="285">
        <f t="shared" si="33"/>
        <v>132566</v>
      </c>
      <c r="J158" s="285">
        <f t="shared" si="33"/>
        <v>137516</v>
      </c>
      <c r="K158" s="286">
        <f t="shared" si="33"/>
        <v>142906</v>
      </c>
      <c r="L158" s="9"/>
      <c r="M158" s="18"/>
      <c r="N158" s="9"/>
      <c r="O158" s="9"/>
      <c r="Q158" s="2"/>
      <c r="R158" s="9"/>
      <c r="S158" s="9"/>
      <c r="T158" s="9"/>
      <c r="U158" s="9"/>
      <c r="X158" s="461"/>
      <c r="Y158" s="461"/>
      <c r="Z158" s="461"/>
      <c r="AA158" s="461"/>
      <c r="AB158" s="461"/>
    </row>
    <row r="159" spans="1:28" ht="12.75">
      <c r="A159" s="524" t="s">
        <v>130</v>
      </c>
      <c r="B159" s="513"/>
      <c r="C159" s="513"/>
      <c r="D159" s="505" t="s">
        <v>129</v>
      </c>
      <c r="E159" s="328"/>
      <c r="F159" s="284"/>
      <c r="G159" s="285"/>
      <c r="H159" s="285"/>
      <c r="I159" s="285"/>
      <c r="J159" s="285"/>
      <c r="K159" s="286"/>
      <c r="L159" s="9"/>
      <c r="M159" s="18"/>
      <c r="N159" s="9"/>
      <c r="O159" s="9"/>
      <c r="Q159" s="2"/>
      <c r="R159" s="9"/>
      <c r="S159" s="9"/>
      <c r="T159" s="9"/>
      <c r="U159" s="9"/>
      <c r="X159" s="461"/>
      <c r="Y159" s="461"/>
      <c r="Z159" s="461"/>
      <c r="AA159" s="461"/>
      <c r="AB159" s="461"/>
    </row>
    <row r="160" spans="1:28" ht="12.75">
      <c r="A160" s="524"/>
      <c r="B160" s="513" t="s">
        <v>128</v>
      </c>
      <c r="C160" s="513">
        <v>640</v>
      </c>
      <c r="D160" s="517" t="s">
        <v>125</v>
      </c>
      <c r="E160" s="328">
        <v>4552.92</v>
      </c>
      <c r="F160" s="284">
        <v>4405.81</v>
      </c>
      <c r="G160" s="285">
        <v>7500</v>
      </c>
      <c r="H160" s="285">
        <v>7500</v>
      </c>
      <c r="I160" s="285">
        <v>4725</v>
      </c>
      <c r="J160" s="285">
        <v>4725</v>
      </c>
      <c r="K160" s="286">
        <v>4725</v>
      </c>
      <c r="L160" s="9"/>
      <c r="M160" s="18"/>
      <c r="N160" s="9"/>
      <c r="O160" s="9"/>
      <c r="Q160" s="2"/>
      <c r="R160" s="9"/>
      <c r="S160" s="9"/>
      <c r="T160" s="9"/>
      <c r="U160" s="9"/>
      <c r="X160" s="461"/>
      <c r="Y160" s="461"/>
      <c r="Z160" s="461"/>
      <c r="AA160" s="461"/>
      <c r="AB160" s="461"/>
    </row>
    <row r="161" spans="1:28" ht="12.75">
      <c r="A161" s="525"/>
      <c r="B161" s="527"/>
      <c r="C161" s="527"/>
      <c r="D161" s="528" t="s">
        <v>26</v>
      </c>
      <c r="E161" s="328">
        <f aca="true" t="shared" si="34" ref="E161:K161">SUM(E160)</f>
        <v>4552.92</v>
      </c>
      <c r="F161" s="284">
        <f t="shared" si="34"/>
        <v>4405.81</v>
      </c>
      <c r="G161" s="285">
        <f t="shared" si="34"/>
        <v>7500</v>
      </c>
      <c r="H161" s="285">
        <f t="shared" si="34"/>
        <v>7500</v>
      </c>
      <c r="I161" s="285">
        <f t="shared" si="34"/>
        <v>4725</v>
      </c>
      <c r="J161" s="285">
        <f t="shared" si="34"/>
        <v>4725</v>
      </c>
      <c r="K161" s="286">
        <f t="shared" si="34"/>
        <v>4725</v>
      </c>
      <c r="L161" s="9"/>
      <c r="M161" s="18"/>
      <c r="N161" s="9"/>
      <c r="O161" s="9"/>
      <c r="Q161" s="2"/>
      <c r="R161" s="9"/>
      <c r="S161" s="9"/>
      <c r="T161" s="9"/>
      <c r="U161" s="9"/>
      <c r="X161" s="461"/>
      <c r="Y161" s="461"/>
      <c r="Z161" s="461"/>
      <c r="AA161" s="461"/>
      <c r="AB161" s="461"/>
    </row>
    <row r="162" spans="1:28" ht="12.75">
      <c r="A162" s="522" t="s">
        <v>131</v>
      </c>
      <c r="B162" s="513"/>
      <c r="C162" s="513"/>
      <c r="D162" s="505" t="s">
        <v>132</v>
      </c>
      <c r="E162" s="502"/>
      <c r="F162" s="503"/>
      <c r="G162" s="499"/>
      <c r="H162" s="499"/>
      <c r="I162" s="499"/>
      <c r="J162" s="499"/>
      <c r="K162" s="500"/>
      <c r="Q162" s="501"/>
      <c r="R162" s="459"/>
      <c r="S162" s="459"/>
      <c r="T162" s="459"/>
      <c r="U162" s="459"/>
      <c r="X162" s="461"/>
      <c r="Y162" s="461"/>
      <c r="Z162" s="461"/>
      <c r="AA162" s="461"/>
      <c r="AB162" s="461"/>
    </row>
    <row r="163" spans="1:28" ht="12.75">
      <c r="A163" s="524"/>
      <c r="B163" s="490" t="s">
        <v>218</v>
      </c>
      <c r="C163" s="513">
        <v>610</v>
      </c>
      <c r="D163" s="517" t="s">
        <v>34</v>
      </c>
      <c r="E163" s="328">
        <v>10227.48</v>
      </c>
      <c r="F163" s="284">
        <v>9361.64</v>
      </c>
      <c r="G163" s="285">
        <v>12900</v>
      </c>
      <c r="H163" s="285">
        <v>13300</v>
      </c>
      <c r="I163" s="285">
        <v>14700</v>
      </c>
      <c r="J163" s="285">
        <v>15440</v>
      </c>
      <c r="K163" s="286">
        <v>16200</v>
      </c>
      <c r="L163" s="9"/>
      <c r="M163" s="18"/>
      <c r="N163" s="9"/>
      <c r="O163" s="9"/>
      <c r="Q163" s="2"/>
      <c r="R163" s="9"/>
      <c r="S163" s="9"/>
      <c r="T163" s="9"/>
      <c r="U163" s="9"/>
      <c r="X163" s="461"/>
      <c r="Y163" s="461"/>
      <c r="Z163" s="461"/>
      <c r="AA163" s="461"/>
      <c r="AB163" s="461"/>
    </row>
    <row r="164" spans="1:28" ht="12.75">
      <c r="A164" s="524"/>
      <c r="B164" s="490" t="s">
        <v>218</v>
      </c>
      <c r="C164" s="513">
        <v>620</v>
      </c>
      <c r="D164" s="517" t="s">
        <v>30</v>
      </c>
      <c r="E164" s="502">
        <v>3810.32</v>
      </c>
      <c r="F164" s="503">
        <v>3165.46</v>
      </c>
      <c r="G164" s="499">
        <v>4200</v>
      </c>
      <c r="H164" s="499">
        <v>4500</v>
      </c>
      <c r="I164" s="499">
        <v>5200</v>
      </c>
      <c r="J164" s="499">
        <v>5860</v>
      </c>
      <c r="K164" s="500">
        <v>6150</v>
      </c>
      <c r="L164" s="471"/>
      <c r="N164" s="471"/>
      <c r="O164" s="471"/>
      <c r="Q164" s="504"/>
      <c r="R164" s="471"/>
      <c r="S164" s="471"/>
      <c r="T164" s="471"/>
      <c r="U164" s="471"/>
      <c r="X164" s="461"/>
      <c r="Y164" s="461"/>
      <c r="Z164" s="461"/>
      <c r="AA164" s="461"/>
      <c r="AB164" s="461"/>
    </row>
    <row r="165" spans="1:28" ht="12.75">
      <c r="A165" s="524"/>
      <c r="B165" s="490" t="s">
        <v>218</v>
      </c>
      <c r="C165" s="513">
        <v>630</v>
      </c>
      <c r="D165" s="517" t="s">
        <v>71</v>
      </c>
      <c r="E165" s="328">
        <v>1525.18</v>
      </c>
      <c r="F165" s="284">
        <v>2447.54</v>
      </c>
      <c r="G165" s="285">
        <v>1560</v>
      </c>
      <c r="H165" s="285">
        <v>1953</v>
      </c>
      <c r="I165" s="285">
        <v>1955</v>
      </c>
      <c r="J165" s="285">
        <v>1960</v>
      </c>
      <c r="K165" s="286">
        <v>1975</v>
      </c>
      <c r="L165" s="9"/>
      <c r="M165" s="18"/>
      <c r="N165" s="9"/>
      <c r="O165" s="9"/>
      <c r="Q165" s="2"/>
      <c r="R165" s="9"/>
      <c r="S165" s="9"/>
      <c r="T165" s="9"/>
      <c r="U165" s="9"/>
      <c r="X165" s="461"/>
      <c r="Y165" s="461"/>
      <c r="Z165" s="461"/>
      <c r="AA165" s="461"/>
      <c r="AB165" s="461"/>
    </row>
    <row r="166" spans="1:28" ht="12.75">
      <c r="A166" s="518"/>
      <c r="B166" s="495"/>
      <c r="C166" s="527"/>
      <c r="D166" s="519" t="s">
        <v>26</v>
      </c>
      <c r="E166" s="328">
        <f aca="true" t="shared" si="35" ref="E166:K166">SUM(E163:E165)</f>
        <v>15562.98</v>
      </c>
      <c r="F166" s="284">
        <f t="shared" si="35"/>
        <v>14974.64</v>
      </c>
      <c r="G166" s="285">
        <f t="shared" si="35"/>
        <v>18660</v>
      </c>
      <c r="H166" s="285">
        <f t="shared" si="35"/>
        <v>19753</v>
      </c>
      <c r="I166" s="285">
        <f t="shared" si="35"/>
        <v>21855</v>
      </c>
      <c r="J166" s="285">
        <f t="shared" si="35"/>
        <v>23260</v>
      </c>
      <c r="K166" s="286">
        <f t="shared" si="35"/>
        <v>24325</v>
      </c>
      <c r="L166" s="9"/>
      <c r="M166" s="18"/>
      <c r="N166" s="9"/>
      <c r="O166" s="9"/>
      <c r="Q166" s="2"/>
      <c r="R166" s="9"/>
      <c r="S166" s="9"/>
      <c r="T166" s="9"/>
      <c r="U166" s="9"/>
      <c r="X166" s="461"/>
      <c r="Y166" s="461"/>
      <c r="Z166" s="461"/>
      <c r="AA166" s="461"/>
      <c r="AB166" s="461"/>
    </row>
    <row r="167" spans="1:28" ht="12.75">
      <c r="A167" s="489" t="s">
        <v>133</v>
      </c>
      <c r="B167" s="490"/>
      <c r="C167" s="490"/>
      <c r="D167" s="505" t="s">
        <v>134</v>
      </c>
      <c r="E167" s="328"/>
      <c r="F167" s="284"/>
      <c r="G167" s="499"/>
      <c r="H167" s="499"/>
      <c r="I167" s="499"/>
      <c r="J167" s="499"/>
      <c r="K167" s="500"/>
      <c r="Q167" s="2"/>
      <c r="R167" s="459"/>
      <c r="S167" s="459"/>
      <c r="T167" s="459"/>
      <c r="U167" s="459"/>
      <c r="X167" s="461"/>
      <c r="Y167" s="461"/>
      <c r="Z167" s="461"/>
      <c r="AA167" s="461"/>
      <c r="AB167" s="461"/>
    </row>
    <row r="168" spans="1:28" ht="12.75">
      <c r="A168" s="492"/>
      <c r="B168" s="490" t="s">
        <v>124</v>
      </c>
      <c r="C168" s="490">
        <v>640</v>
      </c>
      <c r="D168" s="493" t="s">
        <v>135</v>
      </c>
      <c r="E168" s="328">
        <v>45011</v>
      </c>
      <c r="F168" s="284">
        <v>49046</v>
      </c>
      <c r="G168" s="285">
        <v>51894</v>
      </c>
      <c r="H168" s="285">
        <v>51894</v>
      </c>
      <c r="I168" s="285">
        <v>52633</v>
      </c>
      <c r="J168" s="285">
        <v>55300</v>
      </c>
      <c r="K168" s="286">
        <v>58000</v>
      </c>
      <c r="L168" s="9"/>
      <c r="M168" s="18"/>
      <c r="N168" s="9"/>
      <c r="O168" s="9"/>
      <c r="P168" s="9"/>
      <c r="R168" s="9"/>
      <c r="S168" s="9"/>
      <c r="T168" s="9"/>
      <c r="U168" s="9"/>
      <c r="X168" s="461"/>
      <c r="Y168" s="461"/>
      <c r="Z168" s="461"/>
      <c r="AA168" s="461"/>
      <c r="AB168" s="461"/>
    </row>
    <row r="169" spans="1:28" ht="12.75">
      <c r="A169" s="518"/>
      <c r="B169" s="495"/>
      <c r="C169" s="495"/>
      <c r="D169" s="519" t="s">
        <v>26</v>
      </c>
      <c r="E169" s="502">
        <f aca="true" t="shared" si="36" ref="E169:K169">SUM(E168)</f>
        <v>45011</v>
      </c>
      <c r="F169" s="503">
        <f t="shared" si="36"/>
        <v>49046</v>
      </c>
      <c r="G169" s="499">
        <f t="shared" si="36"/>
        <v>51894</v>
      </c>
      <c r="H169" s="499">
        <f t="shared" si="36"/>
        <v>51894</v>
      </c>
      <c r="I169" s="499">
        <f t="shared" si="36"/>
        <v>52633</v>
      </c>
      <c r="J169" s="499">
        <f t="shared" si="36"/>
        <v>55300</v>
      </c>
      <c r="K169" s="500">
        <f t="shared" si="36"/>
        <v>58000</v>
      </c>
      <c r="L169" s="471"/>
      <c r="N169" s="471"/>
      <c r="O169" s="471"/>
      <c r="P169" s="471"/>
      <c r="Q169" s="504"/>
      <c r="R169" s="471"/>
      <c r="S169" s="471"/>
      <c r="T169" s="471"/>
      <c r="U169" s="471"/>
      <c r="X169" s="461"/>
      <c r="Y169" s="461"/>
      <c r="Z169" s="461"/>
      <c r="AA169" s="461"/>
      <c r="AB169" s="461"/>
    </row>
    <row r="170" spans="1:28" ht="12.75">
      <c r="A170" s="507" t="s">
        <v>136</v>
      </c>
      <c r="B170" s="508"/>
      <c r="C170" s="508"/>
      <c r="D170" s="509" t="s">
        <v>137</v>
      </c>
      <c r="E170" s="332">
        <f aca="true" t="shared" si="37" ref="E170:K170">E174+E176</f>
        <v>57220</v>
      </c>
      <c r="F170" s="303">
        <f t="shared" si="37"/>
        <v>55070</v>
      </c>
      <c r="G170" s="304">
        <f t="shared" si="37"/>
        <v>55080</v>
      </c>
      <c r="H170" s="304">
        <f t="shared" si="37"/>
        <v>55080</v>
      </c>
      <c r="I170" s="305">
        <f t="shared" si="37"/>
        <v>61000</v>
      </c>
      <c r="J170" s="305">
        <f t="shared" si="37"/>
        <v>57000</v>
      </c>
      <c r="K170" s="323">
        <f t="shared" si="37"/>
        <v>57000</v>
      </c>
      <c r="L170" s="14"/>
      <c r="M170" s="23"/>
      <c r="N170" s="14"/>
      <c r="O170" s="14"/>
      <c r="Q170" s="3"/>
      <c r="R170" s="14"/>
      <c r="S170" s="14"/>
      <c r="T170" s="14"/>
      <c r="U170" s="14"/>
      <c r="X170" s="461"/>
      <c r="Y170" s="461"/>
      <c r="Z170" s="461"/>
      <c r="AA170" s="461"/>
      <c r="AB170" s="461"/>
    </row>
    <row r="171" spans="1:28" ht="12.75">
      <c r="A171" s="489" t="s">
        <v>138</v>
      </c>
      <c r="B171" s="490"/>
      <c r="C171" s="490"/>
      <c r="D171" s="505" t="s">
        <v>139</v>
      </c>
      <c r="E171" s="333"/>
      <c r="F171" s="312"/>
      <c r="G171" s="499"/>
      <c r="H171" s="499"/>
      <c r="I171" s="499"/>
      <c r="J171" s="499"/>
      <c r="K171" s="500"/>
      <c r="Q171" s="3"/>
      <c r="R171" s="459"/>
      <c r="S171" s="459"/>
      <c r="T171" s="459"/>
      <c r="U171" s="459"/>
      <c r="X171" s="461"/>
      <c r="Y171" s="461"/>
      <c r="Z171" s="461"/>
      <c r="AA171" s="461"/>
      <c r="AB171" s="461"/>
    </row>
    <row r="172" spans="1:28" ht="12.75">
      <c r="A172" s="492"/>
      <c r="B172" s="490" t="s">
        <v>140</v>
      </c>
      <c r="C172" s="490">
        <v>640</v>
      </c>
      <c r="D172" s="493" t="s">
        <v>141</v>
      </c>
      <c r="E172" s="328">
        <v>23220</v>
      </c>
      <c r="F172" s="284">
        <v>23070</v>
      </c>
      <c r="G172" s="285">
        <v>23080</v>
      </c>
      <c r="H172" s="285">
        <v>23080</v>
      </c>
      <c r="I172" s="285">
        <v>29000</v>
      </c>
      <c r="J172" s="285">
        <v>25000</v>
      </c>
      <c r="K172" s="286">
        <v>25000</v>
      </c>
      <c r="L172" s="9"/>
      <c r="M172" s="18"/>
      <c r="N172" s="9"/>
      <c r="O172" s="9"/>
      <c r="Q172" s="2"/>
      <c r="R172" s="9"/>
      <c r="S172" s="9"/>
      <c r="T172" s="9"/>
      <c r="U172" s="9"/>
      <c r="X172" s="461"/>
      <c r="Y172" s="461"/>
      <c r="Z172" s="461"/>
      <c r="AA172" s="461"/>
      <c r="AB172" s="461"/>
    </row>
    <row r="173" spans="1:28" ht="12.75">
      <c r="A173" s="492"/>
      <c r="B173" s="490" t="s">
        <v>140</v>
      </c>
      <c r="C173" s="490">
        <v>640</v>
      </c>
      <c r="D173" s="493" t="s">
        <v>233</v>
      </c>
      <c r="E173" s="328">
        <v>34000</v>
      </c>
      <c r="F173" s="284">
        <v>32000</v>
      </c>
      <c r="G173" s="285">
        <v>32000</v>
      </c>
      <c r="H173" s="285">
        <v>32000</v>
      </c>
      <c r="I173" s="285">
        <v>32000</v>
      </c>
      <c r="J173" s="285">
        <v>32000</v>
      </c>
      <c r="K173" s="286">
        <v>32000</v>
      </c>
      <c r="L173" s="9"/>
      <c r="M173" s="18"/>
      <c r="N173" s="9"/>
      <c r="O173" s="9"/>
      <c r="Q173" s="2"/>
      <c r="R173" s="9"/>
      <c r="S173" s="9"/>
      <c r="T173" s="9"/>
      <c r="U173" s="9"/>
      <c r="X173" s="461"/>
      <c r="Y173" s="461"/>
      <c r="Z173" s="461"/>
      <c r="AA173" s="461"/>
      <c r="AB173" s="461"/>
    </row>
    <row r="174" spans="1:28" ht="12.75">
      <c r="A174" s="547"/>
      <c r="B174" s="548"/>
      <c r="C174" s="548"/>
      <c r="D174" s="528" t="s">
        <v>26</v>
      </c>
      <c r="E174" s="328">
        <f aca="true" t="shared" si="38" ref="E174:K174">SUM(E172:E173)</f>
        <v>57220</v>
      </c>
      <c r="F174" s="284">
        <f t="shared" si="38"/>
        <v>55070</v>
      </c>
      <c r="G174" s="285">
        <f t="shared" si="38"/>
        <v>55080</v>
      </c>
      <c r="H174" s="285">
        <f t="shared" si="38"/>
        <v>55080</v>
      </c>
      <c r="I174" s="285">
        <f t="shared" si="38"/>
        <v>61000</v>
      </c>
      <c r="J174" s="285">
        <f t="shared" si="38"/>
        <v>57000</v>
      </c>
      <c r="K174" s="286">
        <f t="shared" si="38"/>
        <v>57000</v>
      </c>
      <c r="L174" s="9"/>
      <c r="M174" s="18"/>
      <c r="N174" s="9"/>
      <c r="O174" s="9"/>
      <c r="Q174" s="2"/>
      <c r="R174" s="9"/>
      <c r="S174" s="9"/>
      <c r="T174" s="9"/>
      <c r="U174" s="9"/>
      <c r="X174" s="461"/>
      <c r="Y174" s="461"/>
      <c r="Z174" s="461"/>
      <c r="AA174" s="461"/>
      <c r="AB174" s="461"/>
    </row>
    <row r="175" spans="1:28" ht="12.75">
      <c r="A175" s="489" t="s">
        <v>142</v>
      </c>
      <c r="B175" s="512"/>
      <c r="C175" s="512"/>
      <c r="D175" s="491" t="s">
        <v>235</v>
      </c>
      <c r="E175" s="328"/>
      <c r="F175" s="284"/>
      <c r="G175" s="285"/>
      <c r="H175" s="285"/>
      <c r="I175" s="285"/>
      <c r="J175" s="285"/>
      <c r="K175" s="286"/>
      <c r="L175" s="9"/>
      <c r="M175" s="18"/>
      <c r="N175" s="9"/>
      <c r="O175" s="9"/>
      <c r="Q175" s="2"/>
      <c r="R175" s="9"/>
      <c r="S175" s="9"/>
      <c r="T175" s="9"/>
      <c r="U175" s="9"/>
      <c r="X175" s="461"/>
      <c r="Y175" s="461"/>
      <c r="Z175" s="461"/>
      <c r="AA175" s="461"/>
      <c r="AB175" s="461"/>
    </row>
    <row r="176" spans="1:28" ht="12.75">
      <c r="A176" s="518"/>
      <c r="B176" s="495"/>
      <c r="C176" s="495"/>
      <c r="D176" s="519" t="s">
        <v>26</v>
      </c>
      <c r="E176" s="328"/>
      <c r="F176" s="284"/>
      <c r="G176" s="499"/>
      <c r="H176" s="499"/>
      <c r="I176" s="285"/>
      <c r="J176" s="285"/>
      <c r="K176" s="286"/>
      <c r="L176" s="9"/>
      <c r="M176" s="18"/>
      <c r="N176" s="9"/>
      <c r="O176" s="9"/>
      <c r="Q176" s="2"/>
      <c r="R176" s="9"/>
      <c r="S176" s="9"/>
      <c r="T176" s="9"/>
      <c r="U176" s="9"/>
      <c r="X176" s="461"/>
      <c r="Y176" s="461"/>
      <c r="Z176" s="461"/>
      <c r="AA176" s="461"/>
      <c r="AB176" s="461"/>
    </row>
    <row r="177" spans="1:28" ht="12.75">
      <c r="A177" s="507" t="s">
        <v>143</v>
      </c>
      <c r="B177" s="508"/>
      <c r="C177" s="508"/>
      <c r="D177" s="509" t="s">
        <v>144</v>
      </c>
      <c r="E177" s="332">
        <f>E180+E186+E194+E198</f>
        <v>165340.15</v>
      </c>
      <c r="F177" s="303">
        <f>F180+F186+F194+F198</f>
        <v>180134.7</v>
      </c>
      <c r="G177" s="304">
        <f>G180+G186+G194+G198+G190</f>
        <v>183040</v>
      </c>
      <c r="H177" s="304">
        <f>H180+H186+H194+H198+H190</f>
        <v>182235</v>
      </c>
      <c r="I177" s="305">
        <f>I180+I186+I194+I198+I190</f>
        <v>220125</v>
      </c>
      <c r="J177" s="305">
        <f>J180+J186+J194+J198+J190</f>
        <v>212535</v>
      </c>
      <c r="K177" s="323">
        <f>K180+K186+K194+K198+K190</f>
        <v>216625</v>
      </c>
      <c r="L177" s="14"/>
      <c r="M177" s="23"/>
      <c r="N177" s="14"/>
      <c r="O177" s="14"/>
      <c r="Q177" s="3"/>
      <c r="R177" s="14"/>
      <c r="S177" s="14"/>
      <c r="T177" s="14"/>
      <c r="U177" s="14"/>
      <c r="X177" s="461"/>
      <c r="Y177" s="461"/>
      <c r="Z177" s="461"/>
      <c r="AA177" s="461"/>
      <c r="AB177" s="461"/>
    </row>
    <row r="178" spans="1:28" ht="12.75">
      <c r="A178" s="489" t="s">
        <v>145</v>
      </c>
      <c r="B178" s="490"/>
      <c r="C178" s="490"/>
      <c r="D178" s="505" t="s">
        <v>146</v>
      </c>
      <c r="E178" s="328"/>
      <c r="F178" s="284"/>
      <c r="G178" s="499"/>
      <c r="H178" s="499"/>
      <c r="I178" s="499"/>
      <c r="J178" s="499"/>
      <c r="K178" s="500"/>
      <c r="Q178" s="2"/>
      <c r="R178" s="459"/>
      <c r="S178" s="459"/>
      <c r="T178" s="459"/>
      <c r="U178" s="459"/>
      <c r="X178" s="461"/>
      <c r="Y178" s="461"/>
      <c r="Z178" s="461"/>
      <c r="AA178" s="461"/>
      <c r="AB178" s="461"/>
    </row>
    <row r="179" spans="1:28" ht="12.75">
      <c r="A179" s="492"/>
      <c r="B179" s="490" t="s">
        <v>220</v>
      </c>
      <c r="C179" s="490">
        <v>630</v>
      </c>
      <c r="D179" s="493" t="s">
        <v>278</v>
      </c>
      <c r="E179" s="328">
        <v>35440.59</v>
      </c>
      <c r="F179" s="284">
        <v>32532.08</v>
      </c>
      <c r="G179" s="285">
        <v>33000</v>
      </c>
      <c r="H179" s="285">
        <v>37260</v>
      </c>
      <c r="I179" s="285">
        <v>35000</v>
      </c>
      <c r="J179" s="285">
        <v>43000</v>
      </c>
      <c r="K179" s="286">
        <v>43000</v>
      </c>
      <c r="L179" s="9"/>
      <c r="M179" s="18"/>
      <c r="N179" s="9"/>
      <c r="O179" s="9"/>
      <c r="Q179" s="2"/>
      <c r="R179" s="9"/>
      <c r="S179" s="9"/>
      <c r="T179" s="9"/>
      <c r="U179" s="9"/>
      <c r="X179" s="461"/>
      <c r="Y179" s="461"/>
      <c r="Z179" s="461"/>
      <c r="AA179" s="461"/>
      <c r="AB179" s="461"/>
    </row>
    <row r="180" spans="1:28" ht="12.75">
      <c r="A180" s="518"/>
      <c r="B180" s="495"/>
      <c r="C180" s="495"/>
      <c r="D180" s="519" t="s">
        <v>26</v>
      </c>
      <c r="E180" s="328">
        <f aca="true" t="shared" si="39" ref="E180:K180">SUM(E179)</f>
        <v>35440.59</v>
      </c>
      <c r="F180" s="284">
        <f t="shared" si="39"/>
        <v>32532.08</v>
      </c>
      <c r="G180" s="285">
        <f t="shared" si="39"/>
        <v>33000</v>
      </c>
      <c r="H180" s="285">
        <f t="shared" si="39"/>
        <v>37260</v>
      </c>
      <c r="I180" s="285">
        <f t="shared" si="39"/>
        <v>35000</v>
      </c>
      <c r="J180" s="285">
        <f t="shared" si="39"/>
        <v>43000</v>
      </c>
      <c r="K180" s="286">
        <f t="shared" si="39"/>
        <v>43000</v>
      </c>
      <c r="L180" s="9"/>
      <c r="M180" s="18"/>
      <c r="N180" s="9"/>
      <c r="O180" s="9"/>
      <c r="Q180" s="2"/>
      <c r="R180" s="9"/>
      <c r="S180" s="9"/>
      <c r="T180" s="9"/>
      <c r="U180" s="9"/>
      <c r="X180" s="461"/>
      <c r="Y180" s="461"/>
      <c r="Z180" s="461"/>
      <c r="AA180" s="461"/>
      <c r="AB180" s="461"/>
    </row>
    <row r="181" spans="1:28" ht="12.75">
      <c r="A181" s="489" t="s">
        <v>147</v>
      </c>
      <c r="B181" s="490"/>
      <c r="C181" s="490"/>
      <c r="D181" s="505" t="s">
        <v>236</v>
      </c>
      <c r="E181" s="328"/>
      <c r="F181" s="284"/>
      <c r="G181" s="285"/>
      <c r="H181" s="285"/>
      <c r="I181" s="285"/>
      <c r="J181" s="285"/>
      <c r="K181" s="286"/>
      <c r="L181" s="9"/>
      <c r="M181" s="18"/>
      <c r="N181" s="9"/>
      <c r="O181" s="9"/>
      <c r="Q181" s="2"/>
      <c r="R181" s="9"/>
      <c r="S181" s="9"/>
      <c r="T181" s="9"/>
      <c r="U181" s="9"/>
      <c r="X181" s="461"/>
      <c r="Y181" s="461"/>
      <c r="Z181" s="461"/>
      <c r="AA181" s="461"/>
      <c r="AB181" s="461"/>
    </row>
    <row r="182" spans="1:28" ht="12.75">
      <c r="A182" s="489"/>
      <c r="B182" s="490" t="s">
        <v>220</v>
      </c>
      <c r="C182" s="490">
        <v>610</v>
      </c>
      <c r="D182" s="493" t="s">
        <v>34</v>
      </c>
      <c r="E182" s="328">
        <v>33794.59</v>
      </c>
      <c r="F182" s="284">
        <v>33565.53</v>
      </c>
      <c r="G182" s="285">
        <v>40900</v>
      </c>
      <c r="H182" s="285">
        <v>40500</v>
      </c>
      <c r="I182" s="285">
        <v>55500</v>
      </c>
      <c r="J182" s="285">
        <v>58800</v>
      </c>
      <c r="K182" s="286">
        <v>61740</v>
      </c>
      <c r="L182" s="9"/>
      <c r="M182" s="18"/>
      <c r="N182" s="9"/>
      <c r="O182" s="9"/>
      <c r="Q182" s="2"/>
      <c r="R182" s="9"/>
      <c r="S182" s="9"/>
      <c r="T182" s="9"/>
      <c r="U182" s="9"/>
      <c r="X182" s="461"/>
      <c r="Y182" s="461"/>
      <c r="Z182" s="461"/>
      <c r="AA182" s="461"/>
      <c r="AB182" s="461"/>
    </row>
    <row r="183" spans="1:28" ht="12.75">
      <c r="A183" s="489"/>
      <c r="B183" s="490" t="s">
        <v>220</v>
      </c>
      <c r="C183" s="490">
        <v>620</v>
      </c>
      <c r="D183" s="493" t="s">
        <v>30</v>
      </c>
      <c r="E183" s="328">
        <v>13348.95</v>
      </c>
      <c r="F183" s="284">
        <v>13403.61</v>
      </c>
      <c r="G183" s="285">
        <v>15900</v>
      </c>
      <c r="H183" s="285">
        <v>15900</v>
      </c>
      <c r="I183" s="285">
        <v>21620</v>
      </c>
      <c r="J183" s="285">
        <v>22400</v>
      </c>
      <c r="K183" s="286">
        <v>23500</v>
      </c>
      <c r="L183" s="9"/>
      <c r="M183" s="18"/>
      <c r="N183" s="9"/>
      <c r="O183" s="9"/>
      <c r="Q183" s="2"/>
      <c r="R183" s="9"/>
      <c r="S183" s="9"/>
      <c r="T183" s="9"/>
      <c r="U183" s="9"/>
      <c r="X183" s="461"/>
      <c r="Y183" s="461"/>
      <c r="Z183" s="461"/>
      <c r="AA183" s="461"/>
      <c r="AB183" s="461"/>
    </row>
    <row r="184" spans="1:28" ht="12.75">
      <c r="A184" s="492"/>
      <c r="B184" s="490" t="s">
        <v>220</v>
      </c>
      <c r="C184" s="490">
        <v>630</v>
      </c>
      <c r="D184" s="493" t="s">
        <v>71</v>
      </c>
      <c r="E184" s="497">
        <v>60619.96</v>
      </c>
      <c r="F184" s="498">
        <v>74676.37</v>
      </c>
      <c r="G184" s="499">
        <v>70430</v>
      </c>
      <c r="H184" s="499">
        <v>66430</v>
      </c>
      <c r="I184" s="499">
        <v>93073</v>
      </c>
      <c r="J184" s="499">
        <v>63565</v>
      </c>
      <c r="K184" s="500">
        <v>63615</v>
      </c>
      <c r="N184" s="9"/>
      <c r="O184" s="9"/>
      <c r="Q184" s="2"/>
      <c r="R184" s="9"/>
      <c r="S184" s="9"/>
      <c r="T184" s="9"/>
      <c r="U184" s="9"/>
      <c r="X184" s="461"/>
      <c r="Y184" s="461"/>
      <c r="Z184" s="461"/>
      <c r="AA184" s="461"/>
      <c r="AB184" s="461"/>
    </row>
    <row r="185" spans="1:28" ht="12.75">
      <c r="A185" s="489"/>
      <c r="B185" s="490" t="s">
        <v>220</v>
      </c>
      <c r="C185" s="490">
        <v>640</v>
      </c>
      <c r="D185" s="517" t="s">
        <v>206</v>
      </c>
      <c r="E185" s="328">
        <v>160.27</v>
      </c>
      <c r="F185" s="284">
        <v>300.82</v>
      </c>
      <c r="G185" s="285"/>
      <c r="H185" s="285">
        <v>500</v>
      </c>
      <c r="I185" s="285"/>
      <c r="J185" s="285"/>
      <c r="K185" s="286"/>
      <c r="L185" s="9"/>
      <c r="M185" s="18"/>
      <c r="N185" s="471"/>
      <c r="O185" s="471"/>
      <c r="Q185" s="2"/>
      <c r="R185" s="471"/>
      <c r="S185" s="471"/>
      <c r="T185" s="471"/>
      <c r="U185" s="471"/>
      <c r="X185" s="461"/>
      <c r="Y185" s="461"/>
      <c r="Z185" s="461"/>
      <c r="AA185" s="461"/>
      <c r="AB185" s="461"/>
    </row>
    <row r="186" spans="1:28" ht="12.75">
      <c r="A186" s="518"/>
      <c r="B186" s="495"/>
      <c r="C186" s="495"/>
      <c r="D186" s="519" t="s">
        <v>26</v>
      </c>
      <c r="E186" s="328">
        <f aca="true" t="shared" si="40" ref="E186:K186">SUM(E182:E185)</f>
        <v>107923.77</v>
      </c>
      <c r="F186" s="284">
        <f t="shared" si="40"/>
        <v>121946.33</v>
      </c>
      <c r="G186" s="285">
        <f t="shared" si="40"/>
        <v>127230</v>
      </c>
      <c r="H186" s="285">
        <f t="shared" si="40"/>
        <v>123330</v>
      </c>
      <c r="I186" s="285">
        <f t="shared" si="40"/>
        <v>170193</v>
      </c>
      <c r="J186" s="285">
        <f t="shared" si="40"/>
        <v>144765</v>
      </c>
      <c r="K186" s="286">
        <f t="shared" si="40"/>
        <v>148855</v>
      </c>
      <c r="L186" s="9"/>
      <c r="M186" s="18"/>
      <c r="N186" s="9"/>
      <c r="O186" s="9"/>
      <c r="Q186" s="2"/>
      <c r="R186" s="9"/>
      <c r="S186" s="9"/>
      <c r="T186" s="9"/>
      <c r="U186" s="9"/>
      <c r="X186" s="461"/>
      <c r="Y186" s="461"/>
      <c r="Z186" s="461"/>
      <c r="AA186" s="461"/>
      <c r="AB186" s="461"/>
    </row>
    <row r="187" spans="1:28" ht="12.75">
      <c r="A187" s="489" t="s">
        <v>234</v>
      </c>
      <c r="B187" s="490"/>
      <c r="C187" s="490"/>
      <c r="D187" s="505" t="s">
        <v>237</v>
      </c>
      <c r="E187" s="328"/>
      <c r="F187" s="284"/>
      <c r="G187" s="285"/>
      <c r="H187" s="285"/>
      <c r="I187" s="285"/>
      <c r="J187" s="285"/>
      <c r="K187" s="286"/>
      <c r="L187" s="9"/>
      <c r="M187" s="18"/>
      <c r="N187" s="9"/>
      <c r="O187" s="9"/>
      <c r="Q187" s="2"/>
      <c r="R187" s="9"/>
      <c r="S187" s="9"/>
      <c r="T187" s="9"/>
      <c r="U187" s="9"/>
      <c r="X187" s="461"/>
      <c r="Y187" s="461"/>
      <c r="Z187" s="461"/>
      <c r="AA187" s="461"/>
      <c r="AB187" s="461"/>
    </row>
    <row r="188" spans="1:28" ht="12.75">
      <c r="A188" s="489"/>
      <c r="B188" s="490" t="s">
        <v>220</v>
      </c>
      <c r="C188" s="490">
        <v>620</v>
      </c>
      <c r="D188" s="517" t="s">
        <v>30</v>
      </c>
      <c r="E188" s="328"/>
      <c r="F188" s="284"/>
      <c r="G188" s="285">
        <v>350</v>
      </c>
      <c r="H188" s="285"/>
      <c r="I188" s="285"/>
      <c r="J188" s="285">
        <v>350</v>
      </c>
      <c r="K188" s="286">
        <v>350</v>
      </c>
      <c r="L188" s="9"/>
      <c r="M188" s="18"/>
      <c r="N188" s="9"/>
      <c r="O188" s="9"/>
      <c r="Q188" s="2"/>
      <c r="R188" s="9"/>
      <c r="S188" s="9"/>
      <c r="T188" s="9"/>
      <c r="U188" s="9"/>
      <c r="X188" s="461"/>
      <c r="Y188" s="461"/>
      <c r="Z188" s="461"/>
      <c r="AA188" s="461"/>
      <c r="AB188" s="461"/>
    </row>
    <row r="189" spans="1:28" ht="12.75">
      <c r="A189" s="492"/>
      <c r="B189" s="490" t="s">
        <v>220</v>
      </c>
      <c r="C189" s="490">
        <v>630</v>
      </c>
      <c r="D189" s="493" t="s">
        <v>217</v>
      </c>
      <c r="E189" s="328"/>
      <c r="F189" s="284"/>
      <c r="G189" s="285">
        <v>1000</v>
      </c>
      <c r="H189" s="285"/>
      <c r="I189" s="285"/>
      <c r="J189" s="285">
        <v>1000</v>
      </c>
      <c r="K189" s="286">
        <v>1000</v>
      </c>
      <c r="L189" s="9"/>
      <c r="M189" s="18"/>
      <c r="N189" s="9"/>
      <c r="O189" s="9"/>
      <c r="Q189" s="2"/>
      <c r="R189" s="9"/>
      <c r="S189" s="9"/>
      <c r="T189" s="9"/>
      <c r="U189" s="9"/>
      <c r="X189" s="461"/>
      <c r="Y189" s="461"/>
      <c r="Z189" s="461"/>
      <c r="AA189" s="461"/>
      <c r="AB189" s="461"/>
    </row>
    <row r="190" spans="1:28" ht="12.75">
      <c r="A190" s="518"/>
      <c r="B190" s="495"/>
      <c r="C190" s="495"/>
      <c r="D190" s="519" t="s">
        <v>26</v>
      </c>
      <c r="E190" s="497"/>
      <c r="F190" s="498"/>
      <c r="G190" s="499">
        <f>SUM(G188:G189)</f>
        <v>1350</v>
      </c>
      <c r="H190" s="499">
        <f>SUM(H188:H189)</f>
        <v>0</v>
      </c>
      <c r="I190" s="499">
        <f>SUM(I188:I189)</f>
        <v>0</v>
      </c>
      <c r="J190" s="499">
        <f>SUM(J188:J189)</f>
        <v>1350</v>
      </c>
      <c r="K190" s="500">
        <f>SUM(K188:K189)</f>
        <v>1350</v>
      </c>
      <c r="L190" s="471"/>
      <c r="Q190" s="2"/>
      <c r="R190" s="459"/>
      <c r="S190" s="459"/>
      <c r="T190" s="459"/>
      <c r="U190" s="459"/>
      <c r="X190" s="461"/>
      <c r="Y190" s="461"/>
      <c r="Z190" s="461"/>
      <c r="AA190" s="461"/>
      <c r="AB190" s="461"/>
    </row>
    <row r="191" spans="1:28" ht="12.75">
      <c r="A191" s="489" t="s">
        <v>148</v>
      </c>
      <c r="B191" s="490"/>
      <c r="C191" s="490"/>
      <c r="D191" s="505" t="s">
        <v>149</v>
      </c>
      <c r="E191" s="328"/>
      <c r="F191" s="284"/>
      <c r="G191" s="285"/>
      <c r="H191" s="285"/>
      <c r="I191" s="285"/>
      <c r="J191" s="285"/>
      <c r="K191" s="286"/>
      <c r="L191" s="9"/>
      <c r="M191" s="18"/>
      <c r="N191" s="9"/>
      <c r="O191" s="9"/>
      <c r="Q191" s="2"/>
      <c r="R191" s="9"/>
      <c r="S191" s="9"/>
      <c r="T191" s="9"/>
      <c r="U191" s="9"/>
      <c r="X191" s="461"/>
      <c r="Y191" s="461"/>
      <c r="Z191" s="461"/>
      <c r="AA191" s="461"/>
      <c r="AB191" s="461"/>
    </row>
    <row r="192" spans="1:28" ht="12.75">
      <c r="A192" s="492"/>
      <c r="B192" s="490" t="s">
        <v>220</v>
      </c>
      <c r="C192" s="490">
        <v>630</v>
      </c>
      <c r="D192" s="493" t="s">
        <v>315</v>
      </c>
      <c r="E192" s="328">
        <v>1114</v>
      </c>
      <c r="F192" s="284">
        <v>864.79</v>
      </c>
      <c r="G192" s="285">
        <v>1120</v>
      </c>
      <c r="H192" s="285">
        <v>1120</v>
      </c>
      <c r="I192" s="285">
        <v>1120</v>
      </c>
      <c r="J192" s="285">
        <v>1120</v>
      </c>
      <c r="K192" s="286">
        <v>1120</v>
      </c>
      <c r="L192" s="9"/>
      <c r="M192" s="18"/>
      <c r="N192" s="9"/>
      <c r="O192" s="9"/>
      <c r="Q192" s="2"/>
      <c r="R192" s="9"/>
      <c r="S192" s="9"/>
      <c r="T192" s="9"/>
      <c r="U192" s="9"/>
      <c r="X192" s="461"/>
      <c r="Y192" s="461"/>
      <c r="Z192" s="461"/>
      <c r="AA192" s="461"/>
      <c r="AB192" s="461"/>
    </row>
    <row r="193" spans="1:28" ht="12.75">
      <c r="A193" s="492"/>
      <c r="B193" s="490" t="s">
        <v>220</v>
      </c>
      <c r="C193" s="490">
        <v>640</v>
      </c>
      <c r="D193" s="493" t="s">
        <v>263</v>
      </c>
      <c r="E193" s="328">
        <v>6445.54</v>
      </c>
      <c r="F193" s="284">
        <v>6725</v>
      </c>
      <c r="G193" s="285">
        <v>6730</v>
      </c>
      <c r="H193" s="285">
        <v>6915</v>
      </c>
      <c r="I193" s="285">
        <v>100</v>
      </c>
      <c r="J193" s="285">
        <v>7300</v>
      </c>
      <c r="K193" s="286">
        <v>7300</v>
      </c>
      <c r="L193" s="9"/>
      <c r="M193" s="18"/>
      <c r="N193" s="9"/>
      <c r="O193" s="9"/>
      <c r="Q193" s="2"/>
      <c r="R193" s="9"/>
      <c r="S193" s="9"/>
      <c r="T193" s="9"/>
      <c r="U193" s="9"/>
      <c r="X193" s="461"/>
      <c r="Y193" s="461"/>
      <c r="Z193" s="461"/>
      <c r="AA193" s="461"/>
      <c r="AB193" s="461"/>
    </row>
    <row r="194" spans="1:28" ht="12.75">
      <c r="A194" s="518"/>
      <c r="B194" s="495"/>
      <c r="C194" s="495"/>
      <c r="D194" s="519" t="s">
        <v>26</v>
      </c>
      <c r="E194" s="328">
        <f>SUM(E192:E193)</f>
        <v>7559.54</v>
      </c>
      <c r="F194" s="284">
        <f aca="true" t="shared" si="41" ref="F194:K194">SUM(F192:F193)</f>
        <v>7589.79</v>
      </c>
      <c r="G194" s="285">
        <f t="shared" si="41"/>
        <v>7850</v>
      </c>
      <c r="H194" s="285">
        <f t="shared" si="41"/>
        <v>8035</v>
      </c>
      <c r="I194" s="285">
        <f t="shared" si="41"/>
        <v>1220</v>
      </c>
      <c r="J194" s="285">
        <f t="shared" si="41"/>
        <v>8420</v>
      </c>
      <c r="K194" s="286">
        <f t="shared" si="41"/>
        <v>8420</v>
      </c>
      <c r="L194" s="9"/>
      <c r="M194" s="18"/>
      <c r="N194" s="9"/>
      <c r="O194" s="9"/>
      <c r="Q194" s="2"/>
      <c r="R194" s="9"/>
      <c r="S194" s="9"/>
      <c r="T194" s="9"/>
      <c r="U194" s="9"/>
      <c r="X194" s="461"/>
      <c r="Y194" s="461"/>
      <c r="Z194" s="461"/>
      <c r="AA194" s="461"/>
      <c r="AB194" s="461"/>
    </row>
    <row r="195" spans="1:28" ht="12.75">
      <c r="A195" s="489" t="s">
        <v>150</v>
      </c>
      <c r="B195" s="490"/>
      <c r="C195" s="490"/>
      <c r="D195" s="505" t="s">
        <v>151</v>
      </c>
      <c r="E195" s="328"/>
      <c r="F195" s="284"/>
      <c r="G195" s="285"/>
      <c r="H195" s="285"/>
      <c r="I195" s="285"/>
      <c r="J195" s="285"/>
      <c r="K195" s="286"/>
      <c r="L195" s="9"/>
      <c r="M195" s="18"/>
      <c r="N195" s="9"/>
      <c r="O195" s="9"/>
      <c r="Q195" s="2"/>
      <c r="R195" s="9"/>
      <c r="S195" s="9"/>
      <c r="T195" s="9"/>
      <c r="U195" s="9"/>
      <c r="X195" s="461"/>
      <c r="Y195" s="461"/>
      <c r="Z195" s="461"/>
      <c r="AA195" s="461"/>
      <c r="AB195" s="461"/>
    </row>
    <row r="196" spans="1:28" ht="12.75">
      <c r="A196" s="492"/>
      <c r="B196" s="490" t="s">
        <v>43</v>
      </c>
      <c r="C196" s="490">
        <v>640</v>
      </c>
      <c r="D196" s="493" t="s">
        <v>152</v>
      </c>
      <c r="E196" s="328">
        <v>9511.25</v>
      </c>
      <c r="F196" s="284">
        <v>13176.5</v>
      </c>
      <c r="G196" s="285">
        <v>8680</v>
      </c>
      <c r="H196" s="285">
        <v>8680</v>
      </c>
      <c r="I196" s="285">
        <v>8712</v>
      </c>
      <c r="J196" s="285">
        <v>10000</v>
      </c>
      <c r="K196" s="286">
        <v>10000</v>
      </c>
      <c r="L196" s="9"/>
      <c r="M196" s="18"/>
      <c r="N196" s="9"/>
      <c r="O196" s="9"/>
      <c r="Q196" s="2"/>
      <c r="R196" s="9"/>
      <c r="S196" s="9"/>
      <c r="T196" s="9"/>
      <c r="U196" s="9"/>
      <c r="X196" s="461"/>
      <c r="Y196" s="461"/>
      <c r="Z196" s="461"/>
      <c r="AA196" s="461"/>
      <c r="AB196" s="461"/>
    </row>
    <row r="197" spans="1:28" ht="12.75">
      <c r="A197" s="492"/>
      <c r="B197" s="490" t="s">
        <v>153</v>
      </c>
      <c r="C197" s="490">
        <v>640</v>
      </c>
      <c r="D197" s="549" t="s">
        <v>154</v>
      </c>
      <c r="E197" s="328">
        <v>4905</v>
      </c>
      <c r="F197" s="284">
        <v>4890</v>
      </c>
      <c r="G197" s="285">
        <v>4930</v>
      </c>
      <c r="H197" s="285">
        <v>4930</v>
      </c>
      <c r="I197" s="285">
        <v>5000</v>
      </c>
      <c r="J197" s="285">
        <v>5000</v>
      </c>
      <c r="K197" s="286">
        <v>5000</v>
      </c>
      <c r="L197" s="9"/>
      <c r="M197" s="18"/>
      <c r="N197" s="9"/>
      <c r="O197" s="9"/>
      <c r="Q197" s="2"/>
      <c r="R197" s="9"/>
      <c r="S197" s="9"/>
      <c r="T197" s="9"/>
      <c r="U197" s="9"/>
      <c r="X197" s="461"/>
      <c r="Y197" s="461"/>
      <c r="Z197" s="461"/>
      <c r="AA197" s="461"/>
      <c r="AB197" s="461"/>
    </row>
    <row r="198" spans="1:28" ht="12.75">
      <c r="A198" s="518"/>
      <c r="B198" s="495"/>
      <c r="C198" s="495"/>
      <c r="D198" s="519" t="s">
        <v>26</v>
      </c>
      <c r="E198" s="328">
        <f aca="true" t="shared" si="42" ref="E198:K198">SUM(E196:E197)</f>
        <v>14416.25</v>
      </c>
      <c r="F198" s="284">
        <f t="shared" si="42"/>
        <v>18066.5</v>
      </c>
      <c r="G198" s="285">
        <f t="shared" si="42"/>
        <v>13610</v>
      </c>
      <c r="H198" s="285">
        <f t="shared" si="42"/>
        <v>13610</v>
      </c>
      <c r="I198" s="285">
        <f t="shared" si="42"/>
        <v>13712</v>
      </c>
      <c r="J198" s="285">
        <f t="shared" si="42"/>
        <v>15000</v>
      </c>
      <c r="K198" s="286">
        <f t="shared" si="42"/>
        <v>15000</v>
      </c>
      <c r="L198" s="9"/>
      <c r="M198" s="18"/>
      <c r="N198" s="9"/>
      <c r="O198" s="9"/>
      <c r="Q198" s="2"/>
      <c r="R198" s="9"/>
      <c r="S198" s="9"/>
      <c r="T198" s="9"/>
      <c r="U198" s="9"/>
      <c r="X198" s="461"/>
      <c r="Y198" s="461"/>
      <c r="Z198" s="461"/>
      <c r="AA198" s="461"/>
      <c r="AB198" s="461"/>
    </row>
    <row r="199" spans="1:28" ht="12.75">
      <c r="A199" s="507" t="s">
        <v>155</v>
      </c>
      <c r="B199" s="508"/>
      <c r="C199" s="508"/>
      <c r="D199" s="509" t="s">
        <v>156</v>
      </c>
      <c r="E199" s="332">
        <f>E206+E212+E215+E218+E224+E228+E231+E237+E243</f>
        <v>423850.81</v>
      </c>
      <c r="F199" s="303">
        <f>F206+F212+F215+F218+F224+F228+F231+F237+F243+F234</f>
        <v>433936.2399999999</v>
      </c>
      <c r="G199" s="304">
        <f>G206+G212+G215+G218+G224+G228+G231+G237+G243+G234+G221</f>
        <v>490486</v>
      </c>
      <c r="H199" s="304">
        <f>H206+H212+H215+H218+H224+H228+H231+H237+H243+H234+H221</f>
        <v>532338</v>
      </c>
      <c r="I199" s="305">
        <f>I206+I212+I215+I218+I224+I228+I231+I237+I243+I234</f>
        <v>532483</v>
      </c>
      <c r="J199" s="305">
        <f>J206+J212+J215+J218+J224+J228+J231+J237+J243+J234</f>
        <v>567632</v>
      </c>
      <c r="K199" s="323">
        <f>K206+K212+K215+K218+K224+K228+K231+K237+K243+K234</f>
        <v>584167</v>
      </c>
      <c r="L199" s="14"/>
      <c r="M199" s="23"/>
      <c r="N199" s="9"/>
      <c r="O199" s="9"/>
      <c r="Q199" s="2"/>
      <c r="R199" s="9"/>
      <c r="S199" s="9"/>
      <c r="T199" s="9"/>
      <c r="U199" s="9"/>
      <c r="X199" s="461"/>
      <c r="Y199" s="461"/>
      <c r="Z199" s="461"/>
      <c r="AA199" s="461"/>
      <c r="AB199" s="461"/>
    </row>
    <row r="200" spans="1:28" ht="12.75">
      <c r="A200" s="489" t="s">
        <v>157</v>
      </c>
      <c r="B200" s="506"/>
      <c r="C200" s="506"/>
      <c r="D200" s="515" t="s">
        <v>158</v>
      </c>
      <c r="E200" s="333"/>
      <c r="F200" s="312"/>
      <c r="G200" s="499"/>
      <c r="H200" s="499"/>
      <c r="I200" s="313"/>
      <c r="J200" s="313"/>
      <c r="K200" s="324"/>
      <c r="L200" s="14"/>
      <c r="M200" s="23"/>
      <c r="N200" s="9"/>
      <c r="O200" s="9"/>
      <c r="Q200" s="504"/>
      <c r="R200" s="9"/>
      <c r="S200" s="9"/>
      <c r="T200" s="9"/>
      <c r="U200" s="9"/>
      <c r="X200" s="461"/>
      <c r="Y200" s="461"/>
      <c r="Z200" s="461"/>
      <c r="AA200" s="461"/>
      <c r="AB200" s="461"/>
    </row>
    <row r="201" spans="1:28" ht="12.75">
      <c r="A201" s="492"/>
      <c r="B201" s="490" t="s">
        <v>31</v>
      </c>
      <c r="C201" s="490">
        <v>610</v>
      </c>
      <c r="D201" s="493" t="s">
        <v>34</v>
      </c>
      <c r="E201" s="328">
        <v>111921.47</v>
      </c>
      <c r="F201" s="284">
        <v>125294.54</v>
      </c>
      <c r="G201" s="285">
        <v>157600</v>
      </c>
      <c r="H201" s="285">
        <v>156505</v>
      </c>
      <c r="I201" s="285">
        <v>173000</v>
      </c>
      <c r="J201" s="285">
        <v>181650</v>
      </c>
      <c r="K201" s="286">
        <v>190700</v>
      </c>
      <c r="L201" s="9"/>
      <c r="M201" s="18"/>
      <c r="N201" s="9"/>
      <c r="O201" s="9"/>
      <c r="Q201" s="2"/>
      <c r="R201" s="9"/>
      <c r="S201" s="9"/>
      <c r="T201" s="9"/>
      <c r="U201" s="9"/>
      <c r="X201" s="461"/>
      <c r="Y201" s="461"/>
      <c r="Z201" s="461"/>
      <c r="AA201" s="461"/>
      <c r="AB201" s="461"/>
    </row>
    <row r="202" spans="1:28" ht="12.75">
      <c r="A202" s="492"/>
      <c r="B202" s="490" t="s">
        <v>31</v>
      </c>
      <c r="C202" s="490">
        <v>620</v>
      </c>
      <c r="D202" s="493" t="s">
        <v>30</v>
      </c>
      <c r="E202" s="328">
        <v>39602.56</v>
      </c>
      <c r="F202" s="284">
        <v>45477.37</v>
      </c>
      <c r="G202" s="285">
        <v>60000</v>
      </c>
      <c r="H202" s="285">
        <v>59558</v>
      </c>
      <c r="I202" s="285">
        <v>68340</v>
      </c>
      <c r="J202" s="285">
        <v>71750</v>
      </c>
      <c r="K202" s="286">
        <v>75350</v>
      </c>
      <c r="L202" s="9"/>
      <c r="M202" s="18"/>
      <c r="N202" s="9"/>
      <c r="O202" s="9"/>
      <c r="Q202" s="2"/>
      <c r="R202" s="9"/>
      <c r="S202" s="9"/>
      <c r="T202" s="9"/>
      <c r="U202" s="9"/>
      <c r="X202" s="461"/>
      <c r="Y202" s="461"/>
      <c r="Z202" s="461"/>
      <c r="AA202" s="461"/>
      <c r="AB202" s="461"/>
    </row>
    <row r="203" spans="1:28" ht="12.75">
      <c r="A203" s="492"/>
      <c r="B203" s="490" t="s">
        <v>31</v>
      </c>
      <c r="C203" s="490">
        <v>630</v>
      </c>
      <c r="D203" s="517" t="s">
        <v>71</v>
      </c>
      <c r="E203" s="502">
        <v>106407.52</v>
      </c>
      <c r="F203" s="503">
        <v>117443.18</v>
      </c>
      <c r="G203" s="499">
        <v>121050</v>
      </c>
      <c r="H203" s="499">
        <v>131114</v>
      </c>
      <c r="I203" s="499">
        <v>123765</v>
      </c>
      <c r="J203" s="499">
        <v>133375</v>
      </c>
      <c r="K203" s="500">
        <v>133205</v>
      </c>
      <c r="L203" s="471"/>
      <c r="N203" s="471"/>
      <c r="O203" s="471"/>
      <c r="Q203" s="2"/>
      <c r="R203" s="471"/>
      <c r="S203" s="471"/>
      <c r="T203" s="471"/>
      <c r="U203" s="471"/>
      <c r="X203" s="461"/>
      <c r="Y203" s="461"/>
      <c r="Z203" s="461"/>
      <c r="AA203" s="461"/>
      <c r="AB203" s="461"/>
    </row>
    <row r="204" spans="1:28" ht="12.75">
      <c r="A204" s="492"/>
      <c r="B204" s="490" t="s">
        <v>31</v>
      </c>
      <c r="C204" s="490">
        <v>640</v>
      </c>
      <c r="D204" s="493" t="s">
        <v>206</v>
      </c>
      <c r="E204" s="328">
        <v>826.04</v>
      </c>
      <c r="F204" s="284">
        <v>905.04</v>
      </c>
      <c r="G204" s="285"/>
      <c r="H204" s="285">
        <v>1150</v>
      </c>
      <c r="I204" s="285"/>
      <c r="J204" s="285"/>
      <c r="K204" s="286"/>
      <c r="L204" s="9"/>
      <c r="M204" s="18"/>
      <c r="N204" s="9"/>
      <c r="O204" s="9"/>
      <c r="Q204" s="501"/>
      <c r="R204" s="9"/>
      <c r="S204" s="9"/>
      <c r="T204" s="9"/>
      <c r="U204" s="9"/>
      <c r="X204" s="461"/>
      <c r="Y204" s="461"/>
      <c r="Z204" s="461"/>
      <c r="AA204" s="461"/>
      <c r="AB204" s="461"/>
    </row>
    <row r="205" spans="1:28" ht="12.75">
      <c r="A205" s="492"/>
      <c r="B205" s="490" t="s">
        <v>31</v>
      </c>
      <c r="C205" s="513">
        <v>640</v>
      </c>
      <c r="D205" s="517" t="s">
        <v>211</v>
      </c>
      <c r="E205" s="328">
        <v>2164</v>
      </c>
      <c r="F205" s="284">
        <v>1632.04</v>
      </c>
      <c r="G205" s="285"/>
      <c r="H205" s="285"/>
      <c r="I205" s="285">
        <v>9830</v>
      </c>
      <c r="J205" s="285">
        <v>3000</v>
      </c>
      <c r="K205" s="286"/>
      <c r="L205" s="9"/>
      <c r="M205" s="18"/>
      <c r="N205" s="9"/>
      <c r="O205" s="9"/>
      <c r="Q205" s="2"/>
      <c r="R205" s="9"/>
      <c r="S205" s="9"/>
      <c r="T205" s="9"/>
      <c r="U205" s="9"/>
      <c r="X205" s="461"/>
      <c r="Y205" s="461"/>
      <c r="Z205" s="461"/>
      <c r="AA205" s="461"/>
      <c r="AB205" s="461"/>
    </row>
    <row r="206" spans="1:28" ht="12.75">
      <c r="A206" s="518"/>
      <c r="B206" s="495"/>
      <c r="C206" s="495"/>
      <c r="D206" s="519" t="s">
        <v>26</v>
      </c>
      <c r="E206" s="328">
        <f aca="true" t="shared" si="43" ref="E206:K206">SUM(E201:E205)</f>
        <v>260921.59</v>
      </c>
      <c r="F206" s="284">
        <f t="shared" si="43"/>
        <v>290752.1699999999</v>
      </c>
      <c r="G206" s="285">
        <f t="shared" si="43"/>
        <v>338650</v>
      </c>
      <c r="H206" s="285">
        <f t="shared" si="43"/>
        <v>348327</v>
      </c>
      <c r="I206" s="285">
        <f t="shared" si="43"/>
        <v>374935</v>
      </c>
      <c r="J206" s="285">
        <f t="shared" si="43"/>
        <v>389775</v>
      </c>
      <c r="K206" s="286">
        <f t="shared" si="43"/>
        <v>399255</v>
      </c>
      <c r="L206" s="9"/>
      <c r="M206" s="18"/>
      <c r="N206" s="18"/>
      <c r="O206" s="18"/>
      <c r="Q206" s="2"/>
      <c r="R206" s="18"/>
      <c r="S206" s="18"/>
      <c r="T206" s="18"/>
      <c r="U206" s="18"/>
      <c r="X206" s="461"/>
      <c r="Y206" s="461"/>
      <c r="Z206" s="461"/>
      <c r="AA206" s="461"/>
      <c r="AB206" s="461"/>
    </row>
    <row r="207" spans="1:28" ht="12.75">
      <c r="A207" s="489" t="s">
        <v>159</v>
      </c>
      <c r="B207" s="490"/>
      <c r="C207" s="490"/>
      <c r="D207" s="515" t="s">
        <v>160</v>
      </c>
      <c r="E207" s="328"/>
      <c r="F207" s="284"/>
      <c r="G207" s="499"/>
      <c r="H207" s="499"/>
      <c r="I207" s="285"/>
      <c r="J207" s="285"/>
      <c r="K207" s="286"/>
      <c r="L207" s="18"/>
      <c r="M207" s="18"/>
      <c r="Q207" s="2"/>
      <c r="R207" s="459"/>
      <c r="S207" s="459"/>
      <c r="T207" s="459"/>
      <c r="U207" s="459"/>
      <c r="X207" s="461"/>
      <c r="Y207" s="461"/>
      <c r="Z207" s="461"/>
      <c r="AA207" s="461"/>
      <c r="AB207" s="461"/>
    </row>
    <row r="208" spans="1:28" ht="12.75">
      <c r="A208" s="492"/>
      <c r="B208" s="490" t="s">
        <v>31</v>
      </c>
      <c r="C208" s="490">
        <v>610</v>
      </c>
      <c r="D208" s="493" t="s">
        <v>34</v>
      </c>
      <c r="E208" s="328">
        <v>13897.68</v>
      </c>
      <c r="F208" s="284">
        <v>12543.27</v>
      </c>
      <c r="G208" s="285">
        <v>9000</v>
      </c>
      <c r="H208" s="285">
        <v>9580</v>
      </c>
      <c r="I208" s="285">
        <v>10900</v>
      </c>
      <c r="J208" s="285">
        <v>11450</v>
      </c>
      <c r="K208" s="286">
        <v>12020</v>
      </c>
      <c r="L208" s="9"/>
      <c r="M208" s="18"/>
      <c r="Q208" s="2"/>
      <c r="R208" s="459"/>
      <c r="S208" s="459"/>
      <c r="T208" s="459"/>
      <c r="U208" s="459"/>
      <c r="X208" s="461"/>
      <c r="Y208" s="461"/>
      <c r="Z208" s="461"/>
      <c r="AA208" s="461"/>
      <c r="AB208" s="461"/>
    </row>
    <row r="209" spans="1:28" ht="12.75">
      <c r="A209" s="492"/>
      <c r="B209" s="490" t="s">
        <v>31</v>
      </c>
      <c r="C209" s="490">
        <v>620</v>
      </c>
      <c r="D209" s="493" t="s">
        <v>30</v>
      </c>
      <c r="E209" s="328">
        <v>5343.33</v>
      </c>
      <c r="F209" s="284">
        <v>5470.93</v>
      </c>
      <c r="G209" s="285">
        <v>3500</v>
      </c>
      <c r="H209" s="285">
        <v>3720</v>
      </c>
      <c r="I209" s="285">
        <v>4200</v>
      </c>
      <c r="J209" s="285">
        <v>4350</v>
      </c>
      <c r="K209" s="286">
        <v>4560</v>
      </c>
      <c r="L209" s="9"/>
      <c r="M209" s="18"/>
      <c r="N209" s="9"/>
      <c r="O209" s="9"/>
      <c r="Q209" s="501"/>
      <c r="R209" s="9"/>
      <c r="S209" s="9"/>
      <c r="T209" s="9"/>
      <c r="U209" s="9"/>
      <c r="X209" s="461"/>
      <c r="Y209" s="461"/>
      <c r="Z209" s="461"/>
      <c r="AA209" s="461"/>
      <c r="AB209" s="461"/>
    </row>
    <row r="210" spans="1:28" ht="12.75">
      <c r="A210" s="492"/>
      <c r="B210" s="490" t="s">
        <v>31</v>
      </c>
      <c r="C210" s="490">
        <v>630</v>
      </c>
      <c r="D210" s="493" t="s">
        <v>71</v>
      </c>
      <c r="E210" s="502">
        <v>8843.96</v>
      </c>
      <c r="F210" s="503">
        <v>13984.38</v>
      </c>
      <c r="G210" s="499">
        <v>8000</v>
      </c>
      <c r="H210" s="499">
        <v>8825</v>
      </c>
      <c r="I210" s="499">
        <v>8275</v>
      </c>
      <c r="J210" s="499">
        <v>8285</v>
      </c>
      <c r="K210" s="500">
        <v>8295</v>
      </c>
      <c r="L210" s="471"/>
      <c r="N210" s="9"/>
      <c r="O210" s="9"/>
      <c r="Q210" s="501"/>
      <c r="R210" s="9"/>
      <c r="S210" s="9"/>
      <c r="T210" s="9"/>
      <c r="U210" s="9"/>
      <c r="X210" s="461"/>
      <c r="Y210" s="461"/>
      <c r="Z210" s="461"/>
      <c r="AA210" s="461"/>
      <c r="AB210" s="461"/>
    </row>
    <row r="211" spans="1:28" ht="12.75">
      <c r="A211" s="492"/>
      <c r="B211" s="490" t="s">
        <v>31</v>
      </c>
      <c r="C211" s="490">
        <v>640</v>
      </c>
      <c r="D211" s="493" t="s">
        <v>211</v>
      </c>
      <c r="E211" s="328"/>
      <c r="F211" s="284">
        <v>1687.5</v>
      </c>
      <c r="G211" s="499"/>
      <c r="H211" s="499"/>
      <c r="I211" s="285"/>
      <c r="J211" s="285"/>
      <c r="K211" s="286"/>
      <c r="L211" s="9"/>
      <c r="M211" s="18"/>
      <c r="N211" s="9"/>
      <c r="O211" s="9"/>
      <c r="Q211" s="2"/>
      <c r="R211" s="9"/>
      <c r="S211" s="9"/>
      <c r="T211" s="9"/>
      <c r="U211" s="9"/>
      <c r="X211" s="461"/>
      <c r="Y211" s="461"/>
      <c r="Z211" s="461"/>
      <c r="AA211" s="461"/>
      <c r="AB211" s="461"/>
    </row>
    <row r="212" spans="1:28" ht="12.75">
      <c r="A212" s="518"/>
      <c r="B212" s="495"/>
      <c r="C212" s="495"/>
      <c r="D212" s="519" t="s">
        <v>26</v>
      </c>
      <c r="E212" s="328">
        <f>SUM(E208:E210)</f>
        <v>28084.97</v>
      </c>
      <c r="F212" s="284">
        <f aca="true" t="shared" si="44" ref="F212:K212">SUM(F208:F211)</f>
        <v>33686.08</v>
      </c>
      <c r="G212" s="285">
        <f t="shared" si="44"/>
        <v>20500</v>
      </c>
      <c r="H212" s="285">
        <f t="shared" si="44"/>
        <v>22125</v>
      </c>
      <c r="I212" s="285">
        <f t="shared" si="44"/>
        <v>23375</v>
      </c>
      <c r="J212" s="285">
        <f t="shared" si="44"/>
        <v>24085</v>
      </c>
      <c r="K212" s="286">
        <f t="shared" si="44"/>
        <v>24875</v>
      </c>
      <c r="L212" s="9"/>
      <c r="M212" s="18"/>
      <c r="N212" s="9"/>
      <c r="O212" s="9"/>
      <c r="Q212" s="2"/>
      <c r="R212" s="9"/>
      <c r="S212" s="9"/>
      <c r="T212" s="9"/>
      <c r="U212" s="9"/>
      <c r="X212" s="461"/>
      <c r="Y212" s="461"/>
      <c r="Z212" s="461"/>
      <c r="AA212" s="461"/>
      <c r="AB212" s="461"/>
    </row>
    <row r="213" spans="1:28" ht="12.75">
      <c r="A213" s="489" t="s">
        <v>161</v>
      </c>
      <c r="B213" s="490"/>
      <c r="C213" s="490"/>
      <c r="D213" s="491" t="s">
        <v>162</v>
      </c>
      <c r="E213" s="328"/>
      <c r="F213" s="284"/>
      <c r="G213" s="499"/>
      <c r="H213" s="499"/>
      <c r="I213" s="285"/>
      <c r="J213" s="285"/>
      <c r="K213" s="286"/>
      <c r="L213" s="9"/>
      <c r="M213" s="18"/>
      <c r="N213" s="9"/>
      <c r="O213" s="9"/>
      <c r="Q213" s="2"/>
      <c r="R213" s="9"/>
      <c r="S213" s="9"/>
      <c r="T213" s="9"/>
      <c r="U213" s="9"/>
      <c r="X213" s="461"/>
      <c r="Y213" s="461"/>
      <c r="Z213" s="461"/>
      <c r="AA213" s="461"/>
      <c r="AB213" s="461"/>
    </row>
    <row r="214" spans="1:28" ht="14.25" customHeight="1">
      <c r="A214" s="492"/>
      <c r="B214" s="490" t="s">
        <v>163</v>
      </c>
      <c r="C214" s="490">
        <v>630</v>
      </c>
      <c r="D214" s="493" t="s">
        <v>71</v>
      </c>
      <c r="E214" s="328">
        <v>50329.57</v>
      </c>
      <c r="F214" s="284">
        <v>51335.28</v>
      </c>
      <c r="G214" s="285">
        <v>55500</v>
      </c>
      <c r="H214" s="285">
        <v>59640</v>
      </c>
      <c r="I214" s="285">
        <v>56640</v>
      </c>
      <c r="J214" s="285">
        <v>56640</v>
      </c>
      <c r="K214" s="286">
        <v>56640</v>
      </c>
      <c r="L214" s="9"/>
      <c r="M214" s="18"/>
      <c r="N214" s="9"/>
      <c r="O214" s="9"/>
      <c r="Q214" s="2"/>
      <c r="R214" s="9"/>
      <c r="S214" s="9"/>
      <c r="T214" s="9"/>
      <c r="U214" s="9"/>
      <c r="X214" s="461"/>
      <c r="Y214" s="461"/>
      <c r="Z214" s="461"/>
      <c r="AA214" s="461"/>
      <c r="AB214" s="461"/>
    </row>
    <row r="215" spans="1:28" ht="14.25" customHeight="1">
      <c r="A215" s="518"/>
      <c r="B215" s="495"/>
      <c r="C215" s="495"/>
      <c r="D215" s="528" t="s">
        <v>26</v>
      </c>
      <c r="E215" s="328">
        <f aca="true" t="shared" si="45" ref="E215:K215">SUM(E214:E214)</f>
        <v>50329.57</v>
      </c>
      <c r="F215" s="284">
        <f t="shared" si="45"/>
        <v>51335.28</v>
      </c>
      <c r="G215" s="285">
        <f t="shared" si="45"/>
        <v>55500</v>
      </c>
      <c r="H215" s="285">
        <f t="shared" si="45"/>
        <v>59640</v>
      </c>
      <c r="I215" s="285">
        <f t="shared" si="45"/>
        <v>56640</v>
      </c>
      <c r="J215" s="285">
        <f t="shared" si="45"/>
        <v>56640</v>
      </c>
      <c r="K215" s="286">
        <f t="shared" si="45"/>
        <v>56640</v>
      </c>
      <c r="L215" s="9"/>
      <c r="M215" s="18"/>
      <c r="N215" s="9"/>
      <c r="O215" s="9"/>
      <c r="Q215" s="2"/>
      <c r="R215" s="9"/>
      <c r="S215" s="9"/>
      <c r="T215" s="9"/>
      <c r="U215" s="9"/>
      <c r="X215" s="461"/>
      <c r="Y215" s="461"/>
      <c r="Z215" s="461"/>
      <c r="AA215" s="461"/>
      <c r="AB215" s="461"/>
    </row>
    <row r="216" spans="1:28" ht="14.25" customHeight="1">
      <c r="A216" s="489" t="s">
        <v>164</v>
      </c>
      <c r="B216" s="490"/>
      <c r="C216" s="490"/>
      <c r="D216" s="505" t="s">
        <v>165</v>
      </c>
      <c r="E216" s="328"/>
      <c r="F216" s="284"/>
      <c r="G216" s="499"/>
      <c r="H216" s="499"/>
      <c r="I216" s="285"/>
      <c r="J216" s="285"/>
      <c r="K216" s="286"/>
      <c r="L216" s="18"/>
      <c r="M216" s="18"/>
      <c r="N216" s="18"/>
      <c r="O216" s="18"/>
      <c r="Q216" s="501"/>
      <c r="R216" s="18"/>
      <c r="S216" s="18"/>
      <c r="T216" s="18"/>
      <c r="U216" s="18"/>
      <c r="X216" s="461"/>
      <c r="Y216" s="461"/>
      <c r="Z216" s="461"/>
      <c r="AA216" s="461"/>
      <c r="AB216" s="461"/>
    </row>
    <row r="217" spans="1:28" ht="14.25" customHeight="1">
      <c r="A217" s="489"/>
      <c r="B217" s="513" t="s">
        <v>222</v>
      </c>
      <c r="C217" s="490">
        <v>630</v>
      </c>
      <c r="D217" s="517" t="s">
        <v>71</v>
      </c>
      <c r="E217" s="328">
        <v>3712.48</v>
      </c>
      <c r="F217" s="284">
        <v>7692.48</v>
      </c>
      <c r="G217" s="285">
        <v>3720</v>
      </c>
      <c r="H217" s="285">
        <v>3720</v>
      </c>
      <c r="I217" s="285">
        <v>3720</v>
      </c>
      <c r="J217" s="285">
        <v>3720</v>
      </c>
      <c r="K217" s="286">
        <v>3720</v>
      </c>
      <c r="L217" s="9"/>
      <c r="M217" s="18"/>
      <c r="N217" s="9"/>
      <c r="O217" s="9"/>
      <c r="Q217" s="550"/>
      <c r="R217" s="9"/>
      <c r="S217" s="9"/>
      <c r="T217" s="9"/>
      <c r="U217" s="9"/>
      <c r="X217" s="461"/>
      <c r="Y217" s="461"/>
      <c r="Z217" s="461"/>
      <c r="AA217" s="461"/>
      <c r="AB217" s="461"/>
    </row>
    <row r="218" spans="1:28" ht="12.75">
      <c r="A218" s="492"/>
      <c r="B218" s="490"/>
      <c r="C218" s="490"/>
      <c r="D218" s="493" t="s">
        <v>26</v>
      </c>
      <c r="E218" s="328">
        <f aca="true" t="shared" si="46" ref="E218:K218">SUM(E217:E217)</f>
        <v>3712.48</v>
      </c>
      <c r="F218" s="284">
        <f t="shared" si="46"/>
        <v>7692.48</v>
      </c>
      <c r="G218" s="285">
        <f t="shared" si="46"/>
        <v>3720</v>
      </c>
      <c r="H218" s="285">
        <f t="shared" si="46"/>
        <v>3720</v>
      </c>
      <c r="I218" s="285">
        <f t="shared" si="46"/>
        <v>3720</v>
      </c>
      <c r="J218" s="285">
        <f t="shared" si="46"/>
        <v>3720</v>
      </c>
      <c r="K218" s="286">
        <f t="shared" si="46"/>
        <v>3720</v>
      </c>
      <c r="L218" s="9"/>
      <c r="M218" s="18"/>
      <c r="N218" s="9"/>
      <c r="O218" s="9"/>
      <c r="Q218" s="2"/>
      <c r="R218" s="9"/>
      <c r="S218" s="9"/>
      <c r="T218" s="9"/>
      <c r="U218" s="9"/>
      <c r="X218" s="461"/>
      <c r="Y218" s="461"/>
      <c r="Z218" s="461"/>
      <c r="AA218" s="461"/>
      <c r="AB218" s="461"/>
    </row>
    <row r="219" spans="1:28" ht="12.75">
      <c r="A219" s="489" t="s">
        <v>275</v>
      </c>
      <c r="B219" s="490"/>
      <c r="C219" s="490"/>
      <c r="D219" s="491" t="s">
        <v>276</v>
      </c>
      <c r="E219" s="328"/>
      <c r="F219" s="284"/>
      <c r="G219" s="285"/>
      <c r="H219" s="285"/>
      <c r="I219" s="285"/>
      <c r="J219" s="285"/>
      <c r="K219" s="286"/>
      <c r="L219" s="9"/>
      <c r="M219" s="18"/>
      <c r="N219" s="9"/>
      <c r="O219" s="9"/>
      <c r="Q219" s="2"/>
      <c r="R219" s="9"/>
      <c r="S219" s="9"/>
      <c r="T219" s="9"/>
      <c r="U219" s="9"/>
      <c r="X219" s="461"/>
      <c r="Y219" s="461"/>
      <c r="Z219" s="461"/>
      <c r="AA219" s="461"/>
      <c r="AB219" s="461"/>
    </row>
    <row r="220" spans="1:28" ht="12.75">
      <c r="A220" s="492"/>
      <c r="B220" s="513" t="s">
        <v>222</v>
      </c>
      <c r="C220" s="490">
        <v>630</v>
      </c>
      <c r="D220" s="517" t="s">
        <v>199</v>
      </c>
      <c r="E220" s="328"/>
      <c r="F220" s="284"/>
      <c r="G220" s="285"/>
      <c r="H220" s="285">
        <v>3200</v>
      </c>
      <c r="I220" s="285"/>
      <c r="J220" s="285"/>
      <c r="K220" s="286"/>
      <c r="L220" s="9"/>
      <c r="M220" s="18"/>
      <c r="N220" s="9"/>
      <c r="O220" s="9"/>
      <c r="Q220" s="2"/>
      <c r="R220" s="9"/>
      <c r="S220" s="9"/>
      <c r="T220" s="9"/>
      <c r="U220" s="9"/>
      <c r="X220" s="461"/>
      <c r="Y220" s="461"/>
      <c r="Z220" s="461"/>
      <c r="AA220" s="461"/>
      <c r="AB220" s="461"/>
    </row>
    <row r="221" spans="1:28" ht="12.75">
      <c r="A221" s="518"/>
      <c r="B221" s="495"/>
      <c r="C221" s="495"/>
      <c r="D221" s="519" t="s">
        <v>26</v>
      </c>
      <c r="E221" s="328"/>
      <c r="F221" s="284"/>
      <c r="G221" s="285">
        <f>SUM(G220)</f>
        <v>0</v>
      </c>
      <c r="H221" s="285">
        <f>SUM(H220)</f>
        <v>3200</v>
      </c>
      <c r="I221" s="285"/>
      <c r="J221" s="285"/>
      <c r="K221" s="286"/>
      <c r="L221" s="9"/>
      <c r="M221" s="18"/>
      <c r="N221" s="9"/>
      <c r="O221" s="9"/>
      <c r="Q221" s="2"/>
      <c r="R221" s="9"/>
      <c r="S221" s="9"/>
      <c r="T221" s="9"/>
      <c r="U221" s="9"/>
      <c r="X221" s="461"/>
      <c r="Y221" s="461"/>
      <c r="Z221" s="461"/>
      <c r="AA221" s="461"/>
      <c r="AB221" s="461"/>
    </row>
    <row r="222" spans="1:28" ht="12.75">
      <c r="A222" s="489" t="s">
        <v>168</v>
      </c>
      <c r="B222" s="490"/>
      <c r="C222" s="490"/>
      <c r="D222" s="491" t="s">
        <v>169</v>
      </c>
      <c r="E222" s="502"/>
      <c r="F222" s="503"/>
      <c r="G222" s="499"/>
      <c r="H222" s="499"/>
      <c r="I222" s="499"/>
      <c r="J222" s="499"/>
      <c r="K222" s="500"/>
      <c r="N222" s="9"/>
      <c r="O222" s="9"/>
      <c r="Q222" s="2"/>
      <c r="R222" s="9"/>
      <c r="S222" s="9"/>
      <c r="T222" s="9"/>
      <c r="U222" s="9"/>
      <c r="X222" s="461"/>
      <c r="Y222" s="461"/>
      <c r="Z222" s="461"/>
      <c r="AA222" s="461"/>
      <c r="AB222" s="461"/>
    </row>
    <row r="223" spans="1:28" ht="12.75">
      <c r="A223" s="489"/>
      <c r="B223" s="490" t="s">
        <v>43</v>
      </c>
      <c r="C223" s="490">
        <v>633006</v>
      </c>
      <c r="D223" s="493" t="s">
        <v>197</v>
      </c>
      <c r="E223" s="502">
        <v>7567.07</v>
      </c>
      <c r="F223" s="503">
        <v>797.63</v>
      </c>
      <c r="G223" s="499">
        <v>5500</v>
      </c>
      <c r="H223" s="499">
        <v>1900</v>
      </c>
      <c r="I223" s="499">
        <v>3000</v>
      </c>
      <c r="J223" s="499">
        <v>4000</v>
      </c>
      <c r="K223" s="500">
        <v>4000</v>
      </c>
      <c r="N223" s="9"/>
      <c r="O223" s="9"/>
      <c r="Q223" s="2"/>
      <c r="R223" s="9"/>
      <c r="S223" s="9"/>
      <c r="T223" s="9"/>
      <c r="U223" s="9"/>
      <c r="X223" s="461"/>
      <c r="Y223" s="461"/>
      <c r="Z223" s="461"/>
      <c r="AA223" s="461"/>
      <c r="AB223" s="461"/>
    </row>
    <row r="224" spans="1:28" ht="12.75">
      <c r="A224" s="518"/>
      <c r="B224" s="495"/>
      <c r="C224" s="495"/>
      <c r="D224" s="519" t="s">
        <v>26</v>
      </c>
      <c r="E224" s="328">
        <f aca="true" t="shared" si="47" ref="E224:K224">SUM(E223:E223)</f>
        <v>7567.07</v>
      </c>
      <c r="F224" s="284">
        <f t="shared" si="47"/>
        <v>797.63</v>
      </c>
      <c r="G224" s="285">
        <f t="shared" si="47"/>
        <v>5500</v>
      </c>
      <c r="H224" s="285">
        <f t="shared" si="47"/>
        <v>1900</v>
      </c>
      <c r="I224" s="285">
        <f t="shared" si="47"/>
        <v>3000</v>
      </c>
      <c r="J224" s="285">
        <f t="shared" si="47"/>
        <v>4000</v>
      </c>
      <c r="K224" s="286">
        <f t="shared" si="47"/>
        <v>4000</v>
      </c>
      <c r="L224" s="9"/>
      <c r="M224" s="18"/>
      <c r="N224" s="9"/>
      <c r="O224" s="9"/>
      <c r="Q224" s="2"/>
      <c r="R224" s="9"/>
      <c r="S224" s="9"/>
      <c r="T224" s="9"/>
      <c r="U224" s="9"/>
      <c r="W224" s="471"/>
      <c r="X224" s="461"/>
      <c r="Y224" s="461"/>
      <c r="Z224" s="461"/>
      <c r="AA224" s="461"/>
      <c r="AB224" s="461"/>
    </row>
    <row r="225" spans="1:28" ht="12.75">
      <c r="A225" s="489" t="s">
        <v>170</v>
      </c>
      <c r="B225" s="490"/>
      <c r="C225" s="490"/>
      <c r="D225" s="491" t="s">
        <v>171</v>
      </c>
      <c r="E225" s="328"/>
      <c r="F225" s="284"/>
      <c r="G225" s="499"/>
      <c r="H225" s="499"/>
      <c r="I225" s="285"/>
      <c r="J225" s="285"/>
      <c r="K225" s="286"/>
      <c r="L225" s="9"/>
      <c r="M225" s="18"/>
      <c r="N225" s="9"/>
      <c r="O225" s="9"/>
      <c r="Q225" s="504"/>
      <c r="R225" s="9"/>
      <c r="S225" s="9"/>
      <c r="T225" s="9"/>
      <c r="U225" s="9"/>
      <c r="W225" s="9"/>
      <c r="X225" s="461"/>
      <c r="Y225" s="461"/>
      <c r="Z225" s="461"/>
      <c r="AA225" s="461"/>
      <c r="AB225" s="461"/>
    </row>
    <row r="226" spans="1:28" ht="12.75">
      <c r="A226" s="492"/>
      <c r="B226" s="490" t="s">
        <v>172</v>
      </c>
      <c r="C226" s="490">
        <v>650</v>
      </c>
      <c r="D226" s="493" t="s">
        <v>216</v>
      </c>
      <c r="E226" s="328">
        <v>23309.72</v>
      </c>
      <c r="F226" s="284">
        <v>20734.34</v>
      </c>
      <c r="G226" s="285">
        <v>24882</v>
      </c>
      <c r="H226" s="285">
        <v>21882</v>
      </c>
      <c r="I226" s="285">
        <v>21495</v>
      </c>
      <c r="J226" s="285">
        <v>19362</v>
      </c>
      <c r="K226" s="286">
        <v>16409</v>
      </c>
      <c r="L226" s="9"/>
      <c r="M226" s="18"/>
      <c r="N226" s="9"/>
      <c r="O226" s="9"/>
      <c r="Q226" s="504"/>
      <c r="R226" s="9"/>
      <c r="S226" s="9"/>
      <c r="T226" s="9"/>
      <c r="U226" s="9"/>
      <c r="X226" s="461"/>
      <c r="Y226" s="461"/>
      <c r="Z226" s="461"/>
      <c r="AA226" s="461"/>
      <c r="AB226" s="461"/>
    </row>
    <row r="227" spans="1:28" ht="12.75">
      <c r="A227" s="492"/>
      <c r="B227" s="490" t="s">
        <v>172</v>
      </c>
      <c r="C227" s="490">
        <v>650</v>
      </c>
      <c r="D227" s="493" t="s">
        <v>319</v>
      </c>
      <c r="E227" s="328">
        <v>10414.49</v>
      </c>
      <c r="F227" s="284">
        <v>9816.4</v>
      </c>
      <c r="G227" s="285">
        <v>9934</v>
      </c>
      <c r="H227" s="285">
        <v>9934</v>
      </c>
      <c r="I227" s="285">
        <v>9591</v>
      </c>
      <c r="J227" s="285">
        <v>9223</v>
      </c>
      <c r="K227" s="286">
        <v>9386</v>
      </c>
      <c r="L227" s="9"/>
      <c r="M227" s="18"/>
      <c r="N227" s="471"/>
      <c r="O227" s="471"/>
      <c r="Q227" s="504"/>
      <c r="R227" s="471"/>
      <c r="S227" s="471"/>
      <c r="T227" s="471"/>
      <c r="U227" s="471"/>
      <c r="X227" s="461"/>
      <c r="Y227" s="461"/>
      <c r="Z227" s="461"/>
      <c r="AA227" s="461"/>
      <c r="AB227" s="461"/>
    </row>
    <row r="228" spans="1:28" ht="12.75">
      <c r="A228" s="518"/>
      <c r="B228" s="495"/>
      <c r="C228" s="495"/>
      <c r="D228" s="519" t="s">
        <v>26</v>
      </c>
      <c r="E228" s="328">
        <f aca="true" t="shared" si="48" ref="E228:K228">SUM(E226:E227)</f>
        <v>33724.21</v>
      </c>
      <c r="F228" s="284">
        <f t="shared" si="48"/>
        <v>30550.739999999998</v>
      </c>
      <c r="G228" s="285">
        <f t="shared" si="48"/>
        <v>34816</v>
      </c>
      <c r="H228" s="285">
        <f t="shared" si="48"/>
        <v>31816</v>
      </c>
      <c r="I228" s="285">
        <f t="shared" si="48"/>
        <v>31086</v>
      </c>
      <c r="J228" s="285">
        <f t="shared" si="48"/>
        <v>28585</v>
      </c>
      <c r="K228" s="286">
        <f t="shared" si="48"/>
        <v>25795</v>
      </c>
      <c r="L228" s="9"/>
      <c r="M228" s="18"/>
      <c r="N228" s="471"/>
      <c r="O228" s="471"/>
      <c r="R228" s="471"/>
      <c r="S228" s="471"/>
      <c r="T228" s="471"/>
      <c r="U228" s="471"/>
      <c r="X228" s="461"/>
      <c r="Y228" s="461"/>
      <c r="Z228" s="461"/>
      <c r="AA228" s="461"/>
      <c r="AB228" s="461"/>
    </row>
    <row r="229" spans="1:28" ht="12.75">
      <c r="A229" s="489" t="s">
        <v>173</v>
      </c>
      <c r="B229" s="512"/>
      <c r="C229" s="512"/>
      <c r="D229" s="491" t="s">
        <v>274</v>
      </c>
      <c r="E229" s="328"/>
      <c r="F229" s="284"/>
      <c r="G229" s="499"/>
      <c r="H229" s="499"/>
      <c r="I229" s="285"/>
      <c r="J229" s="314"/>
      <c r="K229" s="325"/>
      <c r="L229" s="18"/>
      <c r="M229" s="18"/>
      <c r="N229" s="471"/>
      <c r="O229" s="471"/>
      <c r="R229" s="471"/>
      <c r="S229" s="471"/>
      <c r="T229" s="471"/>
      <c r="U229" s="471"/>
      <c r="X229" s="461"/>
      <c r="Y229" s="461"/>
      <c r="Z229" s="461"/>
      <c r="AA229" s="461"/>
      <c r="AB229" s="461"/>
    </row>
    <row r="230" spans="1:28" ht="12.75">
      <c r="A230" s="489"/>
      <c r="B230" s="513" t="s">
        <v>31</v>
      </c>
      <c r="C230" s="490">
        <v>630</v>
      </c>
      <c r="D230" s="493" t="s">
        <v>245</v>
      </c>
      <c r="E230" s="328"/>
      <c r="F230" s="284"/>
      <c r="G230" s="499"/>
      <c r="H230" s="499"/>
      <c r="I230" s="285"/>
      <c r="J230" s="285">
        <v>25000</v>
      </c>
      <c r="K230" s="286">
        <v>34055</v>
      </c>
      <c r="L230" s="18"/>
      <c r="M230" s="18"/>
      <c r="N230" s="471"/>
      <c r="O230" s="471"/>
      <c r="R230" s="471"/>
      <c r="S230" s="471"/>
      <c r="T230" s="471"/>
      <c r="U230" s="471"/>
      <c r="X230" s="461"/>
      <c r="Y230" s="461"/>
      <c r="Z230" s="461"/>
      <c r="AA230" s="461"/>
      <c r="AB230" s="461"/>
    </row>
    <row r="231" spans="1:28" ht="12.75">
      <c r="A231" s="518"/>
      <c r="B231" s="495"/>
      <c r="C231" s="495"/>
      <c r="D231" s="519" t="s">
        <v>26</v>
      </c>
      <c r="E231" s="328"/>
      <c r="F231" s="284"/>
      <c r="G231" s="285"/>
      <c r="H231" s="285"/>
      <c r="I231" s="285">
        <f>SUM(I230:I230)</f>
        <v>0</v>
      </c>
      <c r="J231" s="285">
        <f>SUM(J230:J230)</f>
        <v>25000</v>
      </c>
      <c r="K231" s="286">
        <f>SUM(K230:K230)</f>
        <v>34055</v>
      </c>
      <c r="L231" s="9"/>
      <c r="M231" s="18"/>
      <c r="N231" s="471"/>
      <c r="O231" s="471"/>
      <c r="R231" s="471"/>
      <c r="S231" s="471"/>
      <c r="T231" s="471"/>
      <c r="U231" s="471"/>
      <c r="X231" s="461"/>
      <c r="Y231" s="461"/>
      <c r="Z231" s="461"/>
      <c r="AA231" s="461"/>
      <c r="AB231" s="461"/>
    </row>
    <row r="232" spans="1:28" ht="12.75">
      <c r="A232" s="489" t="s">
        <v>243</v>
      </c>
      <c r="B232" s="490"/>
      <c r="C232" s="490"/>
      <c r="D232" s="505" t="s">
        <v>244</v>
      </c>
      <c r="E232" s="328"/>
      <c r="F232" s="284"/>
      <c r="G232" s="285"/>
      <c r="H232" s="285"/>
      <c r="I232" s="285"/>
      <c r="J232" s="285"/>
      <c r="K232" s="286"/>
      <c r="L232" s="9"/>
      <c r="M232" s="18"/>
      <c r="N232" s="471"/>
      <c r="O232" s="471"/>
      <c r="R232" s="471"/>
      <c r="S232" s="471"/>
      <c r="T232" s="471"/>
      <c r="U232" s="471"/>
      <c r="X232" s="461"/>
      <c r="Y232" s="461"/>
      <c r="Z232" s="461"/>
      <c r="AA232" s="461"/>
      <c r="AB232" s="461"/>
    </row>
    <row r="233" spans="1:28" ht="12.75">
      <c r="A233" s="492"/>
      <c r="B233" s="513" t="s">
        <v>31</v>
      </c>
      <c r="C233" s="490">
        <v>630</v>
      </c>
      <c r="D233" s="493" t="s">
        <v>245</v>
      </c>
      <c r="E233" s="328"/>
      <c r="F233" s="284">
        <v>5068.8</v>
      </c>
      <c r="G233" s="285">
        <v>11800</v>
      </c>
      <c r="H233" s="285">
        <v>11800</v>
      </c>
      <c r="I233" s="285">
        <v>6100</v>
      </c>
      <c r="J233" s="285"/>
      <c r="K233" s="286"/>
      <c r="L233" s="9"/>
      <c r="M233" s="18"/>
      <c r="N233" s="471"/>
      <c r="O233" s="471"/>
      <c r="R233" s="471"/>
      <c r="S233" s="471"/>
      <c r="T233" s="471"/>
      <c r="U233" s="471"/>
      <c r="X233" s="461"/>
      <c r="Y233" s="461"/>
      <c r="Z233" s="461"/>
      <c r="AA233" s="461"/>
      <c r="AB233" s="461"/>
    </row>
    <row r="234" spans="1:28" ht="12.75">
      <c r="A234" s="518"/>
      <c r="B234" s="495"/>
      <c r="C234" s="495"/>
      <c r="D234" s="519" t="s">
        <v>26</v>
      </c>
      <c r="E234" s="328"/>
      <c r="F234" s="284">
        <f aca="true" t="shared" si="49" ref="F234:K234">SUM(F233:F233)</f>
        <v>5068.8</v>
      </c>
      <c r="G234" s="285">
        <f t="shared" si="49"/>
        <v>11800</v>
      </c>
      <c r="H234" s="285">
        <f t="shared" si="49"/>
        <v>11800</v>
      </c>
      <c r="I234" s="285">
        <f t="shared" si="49"/>
        <v>6100</v>
      </c>
      <c r="J234" s="285">
        <f t="shared" si="49"/>
        <v>0</v>
      </c>
      <c r="K234" s="286">
        <f t="shared" si="49"/>
        <v>0</v>
      </c>
      <c r="L234" s="9"/>
      <c r="M234" s="18"/>
      <c r="N234" s="471"/>
      <c r="O234" s="471"/>
      <c r="R234" s="471"/>
      <c r="S234" s="471"/>
      <c r="T234" s="471"/>
      <c r="U234" s="471"/>
      <c r="X234" s="461"/>
      <c r="Y234" s="461"/>
      <c r="Z234" s="461"/>
      <c r="AA234" s="461"/>
      <c r="AB234" s="461"/>
    </row>
    <row r="235" spans="1:28" ht="12.75">
      <c r="A235" s="489" t="s">
        <v>174</v>
      </c>
      <c r="B235" s="512"/>
      <c r="C235" s="512"/>
      <c r="D235" s="491" t="s">
        <v>175</v>
      </c>
      <c r="E235" s="497"/>
      <c r="F235" s="498"/>
      <c r="G235" s="499"/>
      <c r="H235" s="499"/>
      <c r="I235" s="499"/>
      <c r="J235" s="499"/>
      <c r="K235" s="500"/>
      <c r="N235" s="471"/>
      <c r="O235" s="471"/>
      <c r="R235" s="471"/>
      <c r="S235" s="471"/>
      <c r="T235" s="471"/>
      <c r="U235" s="471"/>
      <c r="X235" s="461"/>
      <c r="Y235" s="461"/>
      <c r="Z235" s="461"/>
      <c r="AA235" s="461"/>
      <c r="AB235" s="461"/>
    </row>
    <row r="236" spans="1:28" ht="12.75">
      <c r="A236" s="489"/>
      <c r="B236" s="506" t="s">
        <v>176</v>
      </c>
      <c r="C236" s="490">
        <v>630</v>
      </c>
      <c r="D236" s="493" t="s">
        <v>71</v>
      </c>
      <c r="E236" s="328">
        <v>14341.17</v>
      </c>
      <c r="F236" s="284">
        <v>12508.8</v>
      </c>
      <c r="G236" s="285">
        <v>20000</v>
      </c>
      <c r="H236" s="285">
        <v>20000</v>
      </c>
      <c r="I236" s="285">
        <v>17800</v>
      </c>
      <c r="J236" s="285">
        <v>20000</v>
      </c>
      <c r="K236" s="286">
        <v>20000</v>
      </c>
      <c r="L236" s="9"/>
      <c r="M236" s="18"/>
      <c r="N236" s="9"/>
      <c r="O236" s="9"/>
      <c r="R236" s="9"/>
      <c r="S236" s="9"/>
      <c r="T236" s="9"/>
      <c r="U236" s="9"/>
      <c r="X236" s="461"/>
      <c r="Y236" s="461"/>
      <c r="Z236" s="461"/>
      <c r="AA236" s="461"/>
      <c r="AB236" s="461"/>
    </row>
    <row r="237" spans="1:28" ht="12.75">
      <c r="A237" s="518"/>
      <c r="B237" s="495"/>
      <c r="C237" s="495"/>
      <c r="D237" s="519" t="s">
        <v>26</v>
      </c>
      <c r="E237" s="328">
        <f aca="true" t="shared" si="50" ref="E237:K237">SUM(E236:E236)</f>
        <v>14341.17</v>
      </c>
      <c r="F237" s="284">
        <f t="shared" si="50"/>
        <v>12508.8</v>
      </c>
      <c r="G237" s="285">
        <f t="shared" si="50"/>
        <v>20000</v>
      </c>
      <c r="H237" s="285">
        <f t="shared" si="50"/>
        <v>20000</v>
      </c>
      <c r="I237" s="285">
        <f t="shared" si="50"/>
        <v>17800</v>
      </c>
      <c r="J237" s="285">
        <f t="shared" si="50"/>
        <v>20000</v>
      </c>
      <c r="K237" s="286">
        <f t="shared" si="50"/>
        <v>20000</v>
      </c>
      <c r="L237" s="9"/>
      <c r="M237" s="18"/>
      <c r="N237" s="9"/>
      <c r="O237" s="9"/>
      <c r="Q237" s="1"/>
      <c r="R237" s="9"/>
      <c r="S237" s="9"/>
      <c r="T237" s="9"/>
      <c r="U237" s="9"/>
      <c r="X237" s="461"/>
      <c r="Y237" s="461"/>
      <c r="Z237" s="461"/>
      <c r="AA237" s="461"/>
      <c r="AB237" s="461"/>
    </row>
    <row r="238" spans="1:28" ht="12.75">
      <c r="A238" s="489" t="s">
        <v>214</v>
      </c>
      <c r="B238" s="490"/>
      <c r="C238" s="490"/>
      <c r="D238" s="491" t="s">
        <v>241</v>
      </c>
      <c r="E238" s="328"/>
      <c r="F238" s="284"/>
      <c r="G238" s="499"/>
      <c r="H238" s="499"/>
      <c r="I238" s="285"/>
      <c r="J238" s="285"/>
      <c r="K238" s="286"/>
      <c r="L238" s="9"/>
      <c r="M238" s="18"/>
      <c r="N238" s="10"/>
      <c r="O238" s="10"/>
      <c r="P238" s="10"/>
      <c r="Q238" s="1"/>
      <c r="R238" s="10"/>
      <c r="S238" s="10"/>
      <c r="T238" s="10"/>
      <c r="U238" s="10"/>
      <c r="X238" s="461"/>
      <c r="Y238" s="461"/>
      <c r="Z238" s="461"/>
      <c r="AA238" s="461"/>
      <c r="AB238" s="461"/>
    </row>
    <row r="239" spans="1:28" ht="12.75">
      <c r="A239" s="489"/>
      <c r="B239" s="513" t="s">
        <v>31</v>
      </c>
      <c r="C239" s="490">
        <v>610</v>
      </c>
      <c r="D239" s="493" t="s">
        <v>34</v>
      </c>
      <c r="E239" s="328">
        <v>16797.77</v>
      </c>
      <c r="F239" s="284">
        <v>1132.24</v>
      </c>
      <c r="G239" s="499"/>
      <c r="H239" s="499">
        <v>20780</v>
      </c>
      <c r="I239" s="499">
        <v>10690</v>
      </c>
      <c r="J239" s="499">
        <v>10690</v>
      </c>
      <c r="K239" s="500">
        <v>10690</v>
      </c>
      <c r="L239" s="471"/>
      <c r="N239" s="471"/>
      <c r="O239" s="471"/>
      <c r="P239" s="471"/>
      <c r="Q239" s="2"/>
      <c r="R239" s="471"/>
      <c r="S239" s="471"/>
      <c r="T239" s="471"/>
      <c r="U239" s="471"/>
      <c r="X239" s="461"/>
      <c r="Y239" s="461"/>
      <c r="Z239" s="461"/>
      <c r="AA239" s="461"/>
      <c r="AB239" s="461"/>
    </row>
    <row r="240" spans="1:28" ht="12.75">
      <c r="A240" s="489"/>
      <c r="B240" s="513" t="s">
        <v>31</v>
      </c>
      <c r="C240" s="490">
        <v>620</v>
      </c>
      <c r="D240" s="493" t="s">
        <v>30</v>
      </c>
      <c r="E240" s="328">
        <v>5837.5</v>
      </c>
      <c r="F240" s="284">
        <v>395.6</v>
      </c>
      <c r="G240" s="499"/>
      <c r="H240" s="499">
        <v>7160</v>
      </c>
      <c r="I240" s="499">
        <v>3730</v>
      </c>
      <c r="J240" s="499">
        <v>3730</v>
      </c>
      <c r="K240" s="500">
        <v>3730</v>
      </c>
      <c r="L240" s="471"/>
      <c r="N240" s="10"/>
      <c r="O240" s="10"/>
      <c r="P240" s="10"/>
      <c r="Q240" s="2"/>
      <c r="R240" s="10"/>
      <c r="S240" s="10"/>
      <c r="T240" s="10"/>
      <c r="U240" s="10"/>
      <c r="X240" s="461"/>
      <c r="Y240" s="461"/>
      <c r="Z240" s="461"/>
      <c r="AA240" s="461"/>
      <c r="AB240" s="461"/>
    </row>
    <row r="241" spans="1:28" ht="12.75">
      <c r="A241" s="489"/>
      <c r="B241" s="513" t="s">
        <v>31</v>
      </c>
      <c r="C241" s="490">
        <v>630</v>
      </c>
      <c r="D241" s="493" t="s">
        <v>71</v>
      </c>
      <c r="E241" s="328">
        <v>2534.48</v>
      </c>
      <c r="F241" s="284">
        <v>16.42</v>
      </c>
      <c r="G241" s="499"/>
      <c r="H241" s="499">
        <v>1270</v>
      </c>
      <c r="I241" s="499">
        <v>1407</v>
      </c>
      <c r="J241" s="499">
        <v>1407</v>
      </c>
      <c r="K241" s="500">
        <v>1407</v>
      </c>
      <c r="L241" s="471"/>
      <c r="N241" s="10"/>
      <c r="O241" s="10"/>
      <c r="P241" s="10"/>
      <c r="Q241" s="2"/>
      <c r="R241" s="10"/>
      <c r="S241" s="10"/>
      <c r="T241" s="10"/>
      <c r="U241" s="10"/>
      <c r="X241" s="461"/>
      <c r="Y241" s="461"/>
      <c r="Z241" s="461"/>
      <c r="AA241" s="461"/>
      <c r="AB241" s="461"/>
    </row>
    <row r="242" spans="1:28" ht="12.75">
      <c r="A242" s="489"/>
      <c r="B242" s="513" t="s">
        <v>31</v>
      </c>
      <c r="C242" s="490">
        <v>640</v>
      </c>
      <c r="D242" s="493" t="s">
        <v>206</v>
      </c>
      <c r="E242" s="328"/>
      <c r="F242" s="284"/>
      <c r="G242" s="499"/>
      <c r="H242" s="499">
        <v>600</v>
      </c>
      <c r="I242" s="499"/>
      <c r="J242" s="499"/>
      <c r="K242" s="500"/>
      <c r="L242" s="471"/>
      <c r="N242" s="10"/>
      <c r="O242" s="10"/>
      <c r="P242" s="10"/>
      <c r="Q242" s="2"/>
      <c r="R242" s="10"/>
      <c r="S242" s="10"/>
      <c r="T242" s="10"/>
      <c r="U242" s="10"/>
      <c r="X242" s="461"/>
      <c r="Y242" s="461"/>
      <c r="Z242" s="461"/>
      <c r="AA242" s="461"/>
      <c r="AB242" s="461"/>
    </row>
    <row r="243" spans="1:28" ht="12.75">
      <c r="A243" s="518"/>
      <c r="B243" s="495"/>
      <c r="C243" s="495"/>
      <c r="D243" s="519" t="s">
        <v>26</v>
      </c>
      <c r="E243" s="328">
        <f>SUM(E239:E241)</f>
        <v>25169.75</v>
      </c>
      <c r="F243" s="284">
        <f>SUM(F239:F241)</f>
        <v>1544.2600000000002</v>
      </c>
      <c r="G243" s="499">
        <f>SUM(G239:G242)</f>
        <v>0</v>
      </c>
      <c r="H243" s="499">
        <f>SUM(H239:H242)</f>
        <v>29810</v>
      </c>
      <c r="I243" s="499">
        <f>SUM(I239:I242)</f>
        <v>15827</v>
      </c>
      <c r="J243" s="499">
        <f>SUM(J239:J242)</f>
        <v>15827</v>
      </c>
      <c r="K243" s="500">
        <f>SUM(K239:K242)</f>
        <v>15827</v>
      </c>
      <c r="L243" s="471"/>
      <c r="N243" s="9"/>
      <c r="O243" s="9"/>
      <c r="Q243" s="2"/>
      <c r="R243" s="9"/>
      <c r="S243" s="9"/>
      <c r="T243" s="9"/>
      <c r="U243" s="9"/>
      <c r="X243" s="461"/>
      <c r="Y243" s="461"/>
      <c r="Z243" s="461"/>
      <c r="AA243" s="461"/>
      <c r="AB243" s="461"/>
    </row>
    <row r="244" spans="1:28" ht="12.75">
      <c r="A244" s="507" t="s">
        <v>177</v>
      </c>
      <c r="B244" s="508"/>
      <c r="C244" s="508"/>
      <c r="D244" s="509" t="s">
        <v>178</v>
      </c>
      <c r="E244" s="332">
        <f>E249+E252+E257+E261+E265+E268+E274</f>
        <v>93417.43</v>
      </c>
      <c r="F244" s="303">
        <f>F249+F252+F257+F261+F265+F268+F274</f>
        <v>115542.46000000002</v>
      </c>
      <c r="G244" s="304">
        <f>G249+G252+G257+G261+G265+G268+G274+G277</f>
        <v>150640</v>
      </c>
      <c r="H244" s="304">
        <f>H249+H252+H257+H261+H265+H268+H274+H277</f>
        <v>149306</v>
      </c>
      <c r="I244" s="305">
        <f>I249+I252+I257+I261+I265+I268+I274+I277</f>
        <v>147891</v>
      </c>
      <c r="J244" s="305">
        <f>J249+J252+J257+J261+J265+J268+J274+J277</f>
        <v>155350</v>
      </c>
      <c r="K244" s="323">
        <f>K249+K252+K257+K261+K265+K268+K274+K277</f>
        <v>159850</v>
      </c>
      <c r="L244" s="430"/>
      <c r="M244" s="23"/>
      <c r="N244" s="9"/>
      <c r="O244" s="9"/>
      <c r="Q244" s="2"/>
      <c r="R244" s="9"/>
      <c r="S244" s="9"/>
      <c r="T244" s="9"/>
      <c r="U244" s="9"/>
      <c r="X244" s="461"/>
      <c r="Y244" s="461"/>
      <c r="Z244" s="461"/>
      <c r="AA244" s="461"/>
      <c r="AB244" s="461"/>
    </row>
    <row r="245" spans="1:28" ht="12.75">
      <c r="A245" s="489" t="s">
        <v>179</v>
      </c>
      <c r="B245" s="490"/>
      <c r="C245" s="490"/>
      <c r="D245" s="491" t="s">
        <v>180</v>
      </c>
      <c r="E245" s="328"/>
      <c r="F245" s="284"/>
      <c r="G245" s="285"/>
      <c r="H245" s="285"/>
      <c r="I245" s="285"/>
      <c r="J245" s="285"/>
      <c r="K245" s="286"/>
      <c r="L245" s="9"/>
      <c r="M245" s="18"/>
      <c r="N245" s="9"/>
      <c r="O245" s="9"/>
      <c r="Q245" s="13"/>
      <c r="R245" s="9"/>
      <c r="S245" s="9"/>
      <c r="T245" s="9"/>
      <c r="U245" s="9"/>
      <c r="X245" s="461"/>
      <c r="Y245" s="461"/>
      <c r="Z245" s="461"/>
      <c r="AA245" s="461"/>
      <c r="AB245" s="461"/>
    </row>
    <row r="246" spans="1:28" ht="12.75">
      <c r="A246" s="492"/>
      <c r="B246" s="490" t="s">
        <v>223</v>
      </c>
      <c r="C246" s="490">
        <v>610</v>
      </c>
      <c r="D246" s="493" t="s">
        <v>34</v>
      </c>
      <c r="E246" s="328">
        <v>6709.4</v>
      </c>
      <c r="F246" s="284"/>
      <c r="G246" s="499"/>
      <c r="H246" s="499"/>
      <c r="I246" s="285"/>
      <c r="J246" s="285"/>
      <c r="K246" s="286"/>
      <c r="L246" s="9"/>
      <c r="M246" s="18"/>
      <c r="N246" s="9"/>
      <c r="O246" s="9"/>
      <c r="Q246" s="2"/>
      <c r="R246" s="9"/>
      <c r="S246" s="9"/>
      <c r="T246" s="9"/>
      <c r="U246" s="9"/>
      <c r="X246" s="461"/>
      <c r="Y246" s="461"/>
      <c r="Z246" s="461"/>
      <c r="AA246" s="461"/>
      <c r="AB246" s="461"/>
    </row>
    <row r="247" spans="1:28" ht="12.75">
      <c r="A247" s="492"/>
      <c r="B247" s="490" t="s">
        <v>223</v>
      </c>
      <c r="C247" s="490">
        <v>620</v>
      </c>
      <c r="D247" s="493" t="s">
        <v>30</v>
      </c>
      <c r="E247" s="328">
        <v>2247.01</v>
      </c>
      <c r="F247" s="284"/>
      <c r="G247" s="499"/>
      <c r="H247" s="499"/>
      <c r="I247" s="285"/>
      <c r="J247" s="285"/>
      <c r="K247" s="286"/>
      <c r="L247" s="9"/>
      <c r="M247" s="18"/>
      <c r="N247" s="9"/>
      <c r="O247" s="9"/>
      <c r="Q247" s="2"/>
      <c r="R247" s="9"/>
      <c r="S247" s="9"/>
      <c r="T247" s="9"/>
      <c r="U247" s="9"/>
      <c r="X247" s="461"/>
      <c r="Y247" s="461"/>
      <c r="Z247" s="461"/>
      <c r="AA247" s="461"/>
      <c r="AB247" s="461"/>
    </row>
    <row r="248" spans="1:28" ht="12.75">
      <c r="A248" s="492"/>
      <c r="B248" s="490" t="s">
        <v>223</v>
      </c>
      <c r="C248" s="490">
        <v>630</v>
      </c>
      <c r="D248" s="493" t="s">
        <v>239</v>
      </c>
      <c r="E248" s="328">
        <v>7028.29</v>
      </c>
      <c r="F248" s="284">
        <v>30961.88</v>
      </c>
      <c r="G248" s="285">
        <v>43000</v>
      </c>
      <c r="H248" s="285">
        <v>46813</v>
      </c>
      <c r="I248" s="285">
        <v>45000</v>
      </c>
      <c r="J248" s="285">
        <v>48000</v>
      </c>
      <c r="K248" s="286">
        <v>50000</v>
      </c>
      <c r="L248" s="9"/>
      <c r="M248" s="18"/>
      <c r="N248" s="9"/>
      <c r="O248" s="9"/>
      <c r="Q248" s="2"/>
      <c r="R248" s="9"/>
      <c r="S248" s="9"/>
      <c r="T248" s="9"/>
      <c r="U248" s="9"/>
      <c r="X248" s="461"/>
      <c r="Y248" s="461"/>
      <c r="Z248" s="461"/>
      <c r="AA248" s="461"/>
      <c r="AB248" s="461"/>
    </row>
    <row r="249" spans="1:28" ht="12.75">
      <c r="A249" s="518"/>
      <c r="B249" s="495"/>
      <c r="C249" s="495"/>
      <c r="D249" s="519" t="s">
        <v>26</v>
      </c>
      <c r="E249" s="329">
        <f>SUM(E246:E248)</f>
        <v>15984.7</v>
      </c>
      <c r="F249" s="306">
        <f>SUM(F246:F248)</f>
        <v>30961.88</v>
      </c>
      <c r="G249" s="307">
        <f>SUM(G248:G248)</f>
        <v>43000</v>
      </c>
      <c r="H249" s="307">
        <f>SUM(H248:H248)</f>
        <v>46813</v>
      </c>
      <c r="I249" s="307">
        <f>SUM(I246:I248)</f>
        <v>45000</v>
      </c>
      <c r="J249" s="307">
        <f>SUM(J246:J248)</f>
        <v>48000</v>
      </c>
      <c r="K249" s="321">
        <f>SUM(K246:K248)</f>
        <v>50000</v>
      </c>
      <c r="L249" s="10"/>
      <c r="M249" s="17"/>
      <c r="N249" s="18"/>
      <c r="O249" s="18"/>
      <c r="Q249" s="2"/>
      <c r="R249" s="18"/>
      <c r="S249" s="18"/>
      <c r="T249" s="18"/>
      <c r="U249" s="18"/>
      <c r="X249" s="461"/>
      <c r="Y249" s="461"/>
      <c r="Z249" s="461"/>
      <c r="AA249" s="461"/>
      <c r="AB249" s="461"/>
    </row>
    <row r="250" spans="1:28" ht="12.75">
      <c r="A250" s="489" t="s">
        <v>181</v>
      </c>
      <c r="B250" s="490"/>
      <c r="C250" s="490"/>
      <c r="D250" s="505" t="s">
        <v>182</v>
      </c>
      <c r="E250" s="502"/>
      <c r="F250" s="503"/>
      <c r="G250" s="499"/>
      <c r="H250" s="499"/>
      <c r="I250" s="499"/>
      <c r="J250" s="499"/>
      <c r="K250" s="500"/>
      <c r="L250" s="471"/>
      <c r="N250" s="9"/>
      <c r="O250" s="9"/>
      <c r="Q250" s="2"/>
      <c r="R250" s="9"/>
      <c r="S250" s="9"/>
      <c r="T250" s="9"/>
      <c r="U250" s="9"/>
      <c r="X250" s="461"/>
      <c r="Y250" s="461"/>
      <c r="Z250" s="461"/>
      <c r="AA250" s="461"/>
      <c r="AB250" s="461"/>
    </row>
    <row r="251" spans="1:28" ht="12.75">
      <c r="A251" s="492"/>
      <c r="B251" s="506" t="s">
        <v>220</v>
      </c>
      <c r="C251" s="490">
        <v>630</v>
      </c>
      <c r="D251" s="493" t="s">
        <v>183</v>
      </c>
      <c r="E251" s="329">
        <v>24489.28</v>
      </c>
      <c r="F251" s="306">
        <v>22621.89</v>
      </c>
      <c r="G251" s="307">
        <v>27500</v>
      </c>
      <c r="H251" s="307">
        <v>27500</v>
      </c>
      <c r="I251" s="307">
        <v>27500</v>
      </c>
      <c r="J251" s="307">
        <v>27500</v>
      </c>
      <c r="K251" s="321">
        <v>27500</v>
      </c>
      <c r="L251" s="10"/>
      <c r="M251" s="17"/>
      <c r="N251" s="9"/>
      <c r="O251" s="9"/>
      <c r="Q251" s="2"/>
      <c r="R251" s="9"/>
      <c r="S251" s="9"/>
      <c r="T251" s="9"/>
      <c r="U251" s="9"/>
      <c r="X251" s="461"/>
      <c r="Y251" s="461"/>
      <c r="Z251" s="461"/>
      <c r="AA251" s="461"/>
      <c r="AB251" s="461"/>
    </row>
    <row r="252" spans="1:28" ht="12.75">
      <c r="A252" s="518"/>
      <c r="B252" s="495"/>
      <c r="C252" s="495"/>
      <c r="D252" s="519" t="s">
        <v>26</v>
      </c>
      <c r="E252" s="329">
        <f aca="true" t="shared" si="51" ref="E252:K252">SUM(E251)</f>
        <v>24489.28</v>
      </c>
      <c r="F252" s="306">
        <f t="shared" si="51"/>
        <v>22621.89</v>
      </c>
      <c r="G252" s="307">
        <f t="shared" si="51"/>
        <v>27500</v>
      </c>
      <c r="H252" s="307">
        <f t="shared" si="51"/>
        <v>27500</v>
      </c>
      <c r="I252" s="307">
        <f t="shared" si="51"/>
        <v>27500</v>
      </c>
      <c r="J252" s="307">
        <f t="shared" si="51"/>
        <v>27500</v>
      </c>
      <c r="K252" s="321">
        <f t="shared" si="51"/>
        <v>27500</v>
      </c>
      <c r="L252" s="10"/>
      <c r="M252" s="17"/>
      <c r="N252" s="9"/>
      <c r="O252" s="9"/>
      <c r="Q252" s="2"/>
      <c r="R252" s="9"/>
      <c r="S252" s="9"/>
      <c r="T252" s="9"/>
      <c r="U252" s="9"/>
      <c r="X252" s="461"/>
      <c r="Y252" s="461"/>
      <c r="Z252" s="461"/>
      <c r="AA252" s="461"/>
      <c r="AB252" s="461"/>
    </row>
    <row r="253" spans="1:28" ht="12.75">
      <c r="A253" s="489" t="s">
        <v>184</v>
      </c>
      <c r="B253" s="490"/>
      <c r="C253" s="490"/>
      <c r="D253" s="505" t="s">
        <v>185</v>
      </c>
      <c r="E253" s="329"/>
      <c r="F253" s="306"/>
      <c r="G253" s="307"/>
      <c r="H253" s="307"/>
      <c r="I253" s="307"/>
      <c r="J253" s="307"/>
      <c r="K253" s="321"/>
      <c r="L253" s="10"/>
      <c r="M253" s="17"/>
      <c r="N253" s="9"/>
      <c r="O253" s="9"/>
      <c r="Q253" s="2"/>
      <c r="R253" s="9"/>
      <c r="S253" s="9"/>
      <c r="T253" s="9"/>
      <c r="U253" s="9"/>
      <c r="X253" s="461"/>
      <c r="Y253" s="461"/>
      <c r="Z253" s="461"/>
      <c r="AA253" s="461"/>
      <c r="AB253" s="461"/>
    </row>
    <row r="254" spans="1:28" ht="12.75">
      <c r="A254" s="492"/>
      <c r="B254" s="490" t="s">
        <v>220</v>
      </c>
      <c r="C254" s="490">
        <v>610</v>
      </c>
      <c r="D254" s="493" t="s">
        <v>34</v>
      </c>
      <c r="E254" s="328">
        <v>2209</v>
      </c>
      <c r="F254" s="284">
        <v>2282.25</v>
      </c>
      <c r="G254" s="285">
        <v>2650</v>
      </c>
      <c r="H254" s="285">
        <v>2850</v>
      </c>
      <c r="I254" s="285">
        <v>3100</v>
      </c>
      <c r="J254" s="285">
        <v>3250</v>
      </c>
      <c r="K254" s="286">
        <v>3400</v>
      </c>
      <c r="L254" s="9"/>
      <c r="M254" s="18"/>
      <c r="N254" s="9"/>
      <c r="O254" s="9"/>
      <c r="Q254" s="2"/>
      <c r="R254" s="9"/>
      <c r="S254" s="9"/>
      <c r="T254" s="9"/>
      <c r="U254" s="9"/>
      <c r="X254" s="461"/>
      <c r="Y254" s="461"/>
      <c r="Z254" s="461"/>
      <c r="AA254" s="461"/>
      <c r="AB254" s="461"/>
    </row>
    <row r="255" spans="1:28" ht="12.75">
      <c r="A255" s="492"/>
      <c r="B255" s="490" t="s">
        <v>220</v>
      </c>
      <c r="C255" s="490">
        <v>620</v>
      </c>
      <c r="D255" s="493" t="s">
        <v>30</v>
      </c>
      <c r="E255" s="328">
        <v>798.36</v>
      </c>
      <c r="F255" s="284">
        <v>900.23</v>
      </c>
      <c r="G255" s="285">
        <v>1400</v>
      </c>
      <c r="H255" s="285">
        <v>1470</v>
      </c>
      <c r="I255" s="285">
        <v>1650</v>
      </c>
      <c r="J255" s="285">
        <v>1730</v>
      </c>
      <c r="K255" s="286">
        <v>1800</v>
      </c>
      <c r="L255" s="9"/>
      <c r="M255" s="18"/>
      <c r="N255" s="9"/>
      <c r="O255" s="9"/>
      <c r="Q255" s="504"/>
      <c r="R255" s="9"/>
      <c r="S255" s="9"/>
      <c r="T255" s="9"/>
      <c r="U255" s="9"/>
      <c r="X255" s="461"/>
      <c r="Y255" s="461"/>
      <c r="Z255" s="461"/>
      <c r="AA255" s="461"/>
      <c r="AB255" s="461"/>
    </row>
    <row r="256" spans="1:28" ht="12.75">
      <c r="A256" s="492"/>
      <c r="B256" s="490" t="s">
        <v>220</v>
      </c>
      <c r="C256" s="490">
        <v>630</v>
      </c>
      <c r="D256" s="493" t="s">
        <v>71</v>
      </c>
      <c r="E256" s="328">
        <v>11855.5</v>
      </c>
      <c r="F256" s="284">
        <v>11288.01</v>
      </c>
      <c r="G256" s="285">
        <v>12600</v>
      </c>
      <c r="H256" s="285">
        <v>12330</v>
      </c>
      <c r="I256" s="285">
        <v>13230</v>
      </c>
      <c r="J256" s="285">
        <v>13230</v>
      </c>
      <c r="K256" s="286">
        <v>13230</v>
      </c>
      <c r="L256" s="9"/>
      <c r="M256" s="18"/>
      <c r="N256" s="9"/>
      <c r="O256" s="9"/>
      <c r="Q256" s="504"/>
      <c r="R256" s="9"/>
      <c r="S256" s="9"/>
      <c r="T256" s="9"/>
      <c r="U256" s="9"/>
      <c r="X256" s="461"/>
      <c r="Y256" s="461"/>
      <c r="Z256" s="461"/>
      <c r="AA256" s="461"/>
      <c r="AB256" s="461"/>
    </row>
    <row r="257" spans="1:28" ht="12.75">
      <c r="A257" s="518"/>
      <c r="B257" s="495"/>
      <c r="C257" s="495"/>
      <c r="D257" s="519" t="s">
        <v>26</v>
      </c>
      <c r="E257" s="328">
        <f aca="true" t="shared" si="52" ref="E257:K257">SUM(E254:E256)</f>
        <v>14862.86</v>
      </c>
      <c r="F257" s="284">
        <f t="shared" si="52"/>
        <v>14470.49</v>
      </c>
      <c r="G257" s="285">
        <f t="shared" si="52"/>
        <v>16650</v>
      </c>
      <c r="H257" s="285">
        <f t="shared" si="52"/>
        <v>16650</v>
      </c>
      <c r="I257" s="285">
        <f t="shared" si="52"/>
        <v>17980</v>
      </c>
      <c r="J257" s="285">
        <f t="shared" si="52"/>
        <v>18210</v>
      </c>
      <c r="K257" s="286">
        <f t="shared" si="52"/>
        <v>18430</v>
      </c>
      <c r="L257" s="9"/>
      <c r="M257" s="18"/>
      <c r="N257" s="9"/>
      <c r="O257" s="9"/>
      <c r="Q257" s="504"/>
      <c r="R257" s="9"/>
      <c r="S257" s="9"/>
      <c r="T257" s="9"/>
      <c r="U257" s="9"/>
      <c r="X257" s="461"/>
      <c r="Y257" s="461"/>
      <c r="Z257" s="461"/>
      <c r="AA257" s="461"/>
      <c r="AB257" s="461"/>
    </row>
    <row r="258" spans="1:28" ht="12.75">
      <c r="A258" s="489" t="s">
        <v>186</v>
      </c>
      <c r="B258" s="490"/>
      <c r="C258" s="490"/>
      <c r="D258" s="491" t="s">
        <v>187</v>
      </c>
      <c r="E258" s="328"/>
      <c r="F258" s="284"/>
      <c r="G258" s="285"/>
      <c r="H258" s="285"/>
      <c r="I258" s="285"/>
      <c r="J258" s="285"/>
      <c r="K258" s="286"/>
      <c r="L258" s="18"/>
      <c r="M258" s="18"/>
      <c r="N258" s="18"/>
      <c r="O258" s="18"/>
      <c r="Q258" s="504"/>
      <c r="R258" s="18"/>
      <c r="S258" s="18"/>
      <c r="T258" s="18"/>
      <c r="U258" s="18"/>
      <c r="X258" s="461"/>
      <c r="Y258" s="461"/>
      <c r="Z258" s="461"/>
      <c r="AA258" s="461"/>
      <c r="AB258" s="461"/>
    </row>
    <row r="259" spans="1:28" ht="12.75">
      <c r="A259" s="489"/>
      <c r="B259" s="490" t="s">
        <v>224</v>
      </c>
      <c r="C259" s="490">
        <v>630</v>
      </c>
      <c r="D259" s="493" t="s">
        <v>240</v>
      </c>
      <c r="E259" s="328">
        <v>388.55</v>
      </c>
      <c r="F259" s="284">
        <v>229.6</v>
      </c>
      <c r="G259" s="285"/>
      <c r="H259" s="285">
        <v>313</v>
      </c>
      <c r="I259" s="285"/>
      <c r="J259" s="285"/>
      <c r="K259" s="286"/>
      <c r="L259" s="18"/>
      <c r="M259" s="18"/>
      <c r="N259" s="18"/>
      <c r="O259" s="18"/>
      <c r="Q259" s="504"/>
      <c r="R259" s="18"/>
      <c r="S259" s="18"/>
      <c r="T259" s="18"/>
      <c r="U259" s="18"/>
      <c r="X259" s="461"/>
      <c r="Y259" s="461"/>
      <c r="Z259" s="461"/>
      <c r="AA259" s="461"/>
      <c r="AB259" s="461"/>
    </row>
    <row r="260" spans="1:28" ht="12.75">
      <c r="A260" s="492"/>
      <c r="B260" s="490" t="s">
        <v>224</v>
      </c>
      <c r="C260" s="490">
        <v>640</v>
      </c>
      <c r="D260" s="493" t="s">
        <v>188</v>
      </c>
      <c r="E260" s="328">
        <v>6674.74</v>
      </c>
      <c r="F260" s="284">
        <v>3303</v>
      </c>
      <c r="G260" s="285">
        <v>6050</v>
      </c>
      <c r="H260" s="285">
        <v>1050</v>
      </c>
      <c r="I260" s="285">
        <v>1000</v>
      </c>
      <c r="J260" s="285">
        <v>1000</v>
      </c>
      <c r="K260" s="286">
        <v>1000</v>
      </c>
      <c r="L260" s="9"/>
      <c r="M260" s="18"/>
      <c r="N260" s="9"/>
      <c r="O260" s="9"/>
      <c r="Q260" s="504"/>
      <c r="R260" s="9"/>
      <c r="S260" s="9"/>
      <c r="T260" s="9"/>
      <c r="U260" s="9"/>
      <c r="X260" s="461"/>
      <c r="Y260" s="461"/>
      <c r="Z260" s="461"/>
      <c r="AA260" s="461"/>
      <c r="AB260" s="461"/>
    </row>
    <row r="261" spans="1:28" ht="12.75">
      <c r="A261" s="518"/>
      <c r="B261" s="495"/>
      <c r="C261" s="495"/>
      <c r="D261" s="519" t="s">
        <v>26</v>
      </c>
      <c r="E261" s="328">
        <f aca="true" t="shared" si="53" ref="E261:K261">SUM(E259:E260)</f>
        <v>7063.29</v>
      </c>
      <c r="F261" s="284">
        <f t="shared" si="53"/>
        <v>3532.6</v>
      </c>
      <c r="G261" s="285">
        <f t="shared" si="53"/>
        <v>6050</v>
      </c>
      <c r="H261" s="285">
        <f t="shared" si="53"/>
        <v>1363</v>
      </c>
      <c r="I261" s="285">
        <f t="shared" si="53"/>
        <v>1000</v>
      </c>
      <c r="J261" s="285">
        <f t="shared" si="53"/>
        <v>1000</v>
      </c>
      <c r="K261" s="286">
        <f t="shared" si="53"/>
        <v>1000</v>
      </c>
      <c r="L261" s="9"/>
      <c r="M261" s="18"/>
      <c r="N261" s="471"/>
      <c r="O261" s="471"/>
      <c r="Q261" s="551"/>
      <c r="R261" s="471"/>
      <c r="S261" s="471"/>
      <c r="T261" s="471"/>
      <c r="U261" s="471"/>
      <c r="X261" s="461"/>
      <c r="Y261" s="461"/>
      <c r="Z261" s="461"/>
      <c r="AA261" s="461"/>
      <c r="AB261" s="461"/>
    </row>
    <row r="262" spans="1:28" ht="12.75">
      <c r="A262" s="489" t="s">
        <v>189</v>
      </c>
      <c r="B262" s="490"/>
      <c r="C262" s="490"/>
      <c r="D262" s="505" t="s">
        <v>272</v>
      </c>
      <c r="E262" s="328"/>
      <c r="F262" s="284"/>
      <c r="G262" s="499"/>
      <c r="H262" s="499"/>
      <c r="I262" s="285"/>
      <c r="J262" s="285"/>
      <c r="K262" s="286"/>
      <c r="L262" s="9"/>
      <c r="M262" s="18"/>
      <c r="N262" s="471"/>
      <c r="O262" s="471"/>
      <c r="Q262" s="471"/>
      <c r="R262" s="471"/>
      <c r="S262" s="471"/>
      <c r="T262" s="471"/>
      <c r="U262" s="471"/>
      <c r="X262" s="461"/>
      <c r="Y262" s="461"/>
      <c r="Z262" s="461"/>
      <c r="AA262" s="461"/>
      <c r="AB262" s="461"/>
    </row>
    <row r="263" spans="1:28" ht="12.75">
      <c r="A263" s="492"/>
      <c r="B263" s="490" t="s">
        <v>225</v>
      </c>
      <c r="C263" s="490">
        <v>620</v>
      </c>
      <c r="D263" s="517" t="s">
        <v>30</v>
      </c>
      <c r="E263" s="502">
        <v>170.08</v>
      </c>
      <c r="F263" s="503">
        <v>146.62</v>
      </c>
      <c r="G263" s="499">
        <v>210</v>
      </c>
      <c r="H263" s="499">
        <v>410</v>
      </c>
      <c r="I263" s="499">
        <v>411</v>
      </c>
      <c r="J263" s="499">
        <v>410</v>
      </c>
      <c r="K263" s="500">
        <v>410</v>
      </c>
      <c r="L263" s="471"/>
      <c r="N263" s="471"/>
      <c r="O263" s="471"/>
      <c r="Q263" s="9"/>
      <c r="R263" s="471"/>
      <c r="S263" s="471"/>
      <c r="T263" s="471"/>
      <c r="U263" s="471"/>
      <c r="X263" s="461"/>
      <c r="Y263" s="461"/>
      <c r="Z263" s="461"/>
      <c r="AA263" s="461"/>
      <c r="AB263" s="461"/>
    </row>
    <row r="264" spans="1:28" ht="12.75">
      <c r="A264" s="492"/>
      <c r="B264" s="490" t="s">
        <v>225</v>
      </c>
      <c r="C264" s="513">
        <v>630</v>
      </c>
      <c r="D264" s="493" t="s">
        <v>71</v>
      </c>
      <c r="E264" s="328">
        <v>1346.72</v>
      </c>
      <c r="F264" s="284">
        <v>1638.55</v>
      </c>
      <c r="G264" s="285">
        <v>1050</v>
      </c>
      <c r="H264" s="285">
        <v>2160</v>
      </c>
      <c r="I264" s="285">
        <v>1550</v>
      </c>
      <c r="J264" s="285">
        <v>1550</v>
      </c>
      <c r="K264" s="286">
        <v>1550</v>
      </c>
      <c r="L264" s="9"/>
      <c r="M264" s="18"/>
      <c r="N264" s="471"/>
      <c r="O264" s="471"/>
      <c r="Q264" s="9"/>
      <c r="R264" s="471"/>
      <c r="S264" s="471"/>
      <c r="T264" s="471"/>
      <c r="U264" s="471"/>
      <c r="X264" s="461"/>
      <c r="Y264" s="461"/>
      <c r="Z264" s="461"/>
      <c r="AA264" s="461"/>
      <c r="AB264" s="461"/>
    </row>
    <row r="265" spans="1:28" ht="12.75">
      <c r="A265" s="518"/>
      <c r="B265" s="495"/>
      <c r="C265" s="495"/>
      <c r="D265" s="519" t="s">
        <v>26</v>
      </c>
      <c r="E265" s="328">
        <f aca="true" t="shared" si="54" ref="E265:K265">SUM(E263:E264)</f>
        <v>1516.8</v>
      </c>
      <c r="F265" s="284">
        <f t="shared" si="54"/>
        <v>1785.17</v>
      </c>
      <c r="G265" s="285">
        <f t="shared" si="54"/>
        <v>1260</v>
      </c>
      <c r="H265" s="285">
        <f t="shared" si="54"/>
        <v>2570</v>
      </c>
      <c r="I265" s="285">
        <f t="shared" si="54"/>
        <v>1961</v>
      </c>
      <c r="J265" s="285">
        <f t="shared" si="54"/>
        <v>1960</v>
      </c>
      <c r="K265" s="286">
        <f t="shared" si="54"/>
        <v>1960</v>
      </c>
      <c r="L265" s="9"/>
      <c r="M265" s="18"/>
      <c r="N265" s="9"/>
      <c r="O265" s="9"/>
      <c r="Q265" s="9"/>
      <c r="R265" s="9"/>
      <c r="S265" s="9"/>
      <c r="T265" s="9"/>
      <c r="U265" s="9"/>
      <c r="X265" s="461"/>
      <c r="Y265" s="461"/>
      <c r="Z265" s="461"/>
      <c r="AA265" s="461"/>
      <c r="AB265" s="461"/>
    </row>
    <row r="266" spans="1:28" ht="12.75">
      <c r="A266" s="489" t="s">
        <v>190</v>
      </c>
      <c r="B266" s="512"/>
      <c r="C266" s="512"/>
      <c r="D266" s="491" t="s">
        <v>191</v>
      </c>
      <c r="E266" s="328"/>
      <c r="F266" s="284"/>
      <c r="G266" s="499"/>
      <c r="H266" s="499"/>
      <c r="I266" s="285"/>
      <c r="J266" s="285"/>
      <c r="K266" s="286"/>
      <c r="L266" s="9"/>
      <c r="M266" s="18"/>
      <c r="N266" s="9"/>
      <c r="O266" s="9"/>
      <c r="Q266" s="2"/>
      <c r="R266" s="9"/>
      <c r="S266" s="9"/>
      <c r="T266" s="9"/>
      <c r="U266" s="9"/>
      <c r="X266" s="461"/>
      <c r="Y266" s="461"/>
      <c r="Z266" s="461"/>
      <c r="AA266" s="461"/>
      <c r="AB266" s="461"/>
    </row>
    <row r="267" spans="1:28" ht="12.75">
      <c r="A267" s="492"/>
      <c r="B267" s="506" t="s">
        <v>220</v>
      </c>
      <c r="C267" s="506">
        <v>630</v>
      </c>
      <c r="D267" s="549" t="s">
        <v>71</v>
      </c>
      <c r="E267" s="328">
        <v>2966.24</v>
      </c>
      <c r="F267" s="284">
        <v>2394.03</v>
      </c>
      <c r="G267" s="285">
        <v>4600</v>
      </c>
      <c r="H267" s="285">
        <v>4600</v>
      </c>
      <c r="I267" s="285">
        <v>3000</v>
      </c>
      <c r="J267" s="285">
        <v>3000</v>
      </c>
      <c r="K267" s="286">
        <v>3000</v>
      </c>
      <c r="L267" s="9"/>
      <c r="M267" s="18"/>
      <c r="N267" s="9"/>
      <c r="O267" s="9"/>
      <c r="Q267" s="2"/>
      <c r="R267" s="9"/>
      <c r="S267" s="9"/>
      <c r="T267" s="9"/>
      <c r="U267" s="9"/>
      <c r="X267" s="461"/>
      <c r="Y267" s="461"/>
      <c r="Z267" s="461"/>
      <c r="AA267" s="461"/>
      <c r="AB267" s="461"/>
    </row>
    <row r="268" spans="1:28" ht="12.75">
      <c r="A268" s="518"/>
      <c r="B268" s="495"/>
      <c r="C268" s="495"/>
      <c r="D268" s="519" t="s">
        <v>26</v>
      </c>
      <c r="E268" s="328">
        <f aca="true" t="shared" si="55" ref="E268:K268">SUM(E267:E267)</f>
        <v>2966.24</v>
      </c>
      <c r="F268" s="284">
        <f t="shared" si="55"/>
        <v>2394.03</v>
      </c>
      <c r="G268" s="285">
        <f t="shared" si="55"/>
        <v>4600</v>
      </c>
      <c r="H268" s="285">
        <f t="shared" si="55"/>
        <v>4600</v>
      </c>
      <c r="I268" s="285">
        <f t="shared" si="55"/>
        <v>3000</v>
      </c>
      <c r="J268" s="285">
        <f t="shared" si="55"/>
        <v>3000</v>
      </c>
      <c r="K268" s="286">
        <f t="shared" si="55"/>
        <v>3000</v>
      </c>
      <c r="L268" s="9"/>
      <c r="M268" s="18"/>
      <c r="N268" s="9"/>
      <c r="O268" s="9"/>
      <c r="Q268" s="2"/>
      <c r="R268" s="9"/>
      <c r="S268" s="9"/>
      <c r="T268" s="9"/>
      <c r="U268" s="9"/>
      <c r="X268" s="461"/>
      <c r="Y268" s="461"/>
      <c r="Z268" s="461"/>
      <c r="AA268" s="461"/>
      <c r="AB268" s="461"/>
    </row>
    <row r="269" spans="1:28" ht="12.75">
      <c r="A269" s="489" t="s">
        <v>192</v>
      </c>
      <c r="B269" s="506"/>
      <c r="C269" s="506"/>
      <c r="D269" s="491" t="s">
        <v>270</v>
      </c>
      <c r="E269" s="328"/>
      <c r="F269" s="284"/>
      <c r="G269" s="499"/>
      <c r="H269" s="499"/>
      <c r="I269" s="285"/>
      <c r="J269" s="285"/>
      <c r="K269" s="286"/>
      <c r="L269" s="18"/>
      <c r="M269" s="18"/>
      <c r="N269" s="9"/>
      <c r="O269" s="9"/>
      <c r="Q269" s="2"/>
      <c r="R269" s="9"/>
      <c r="S269" s="9"/>
      <c r="T269" s="9"/>
      <c r="U269" s="9"/>
      <c r="X269" s="461"/>
      <c r="Y269" s="461"/>
      <c r="Z269" s="461"/>
      <c r="AA269" s="461"/>
      <c r="AB269" s="461"/>
    </row>
    <row r="270" spans="1:28" ht="12.75">
      <c r="A270" s="492"/>
      <c r="B270" s="506" t="s">
        <v>219</v>
      </c>
      <c r="C270" s="490">
        <v>610</v>
      </c>
      <c r="D270" s="493" t="s">
        <v>34</v>
      </c>
      <c r="E270" s="328">
        <v>16863.03</v>
      </c>
      <c r="F270" s="284">
        <v>25606.34</v>
      </c>
      <c r="G270" s="285">
        <v>29000</v>
      </c>
      <c r="H270" s="285">
        <v>27700</v>
      </c>
      <c r="I270" s="285">
        <v>30800</v>
      </c>
      <c r="J270" s="285">
        <v>32340</v>
      </c>
      <c r="K270" s="286">
        <v>34000</v>
      </c>
      <c r="L270" s="9"/>
      <c r="M270" s="18"/>
      <c r="N270" s="9"/>
      <c r="O270" s="9"/>
      <c r="R270" s="9"/>
      <c r="S270" s="9"/>
      <c r="T270" s="9"/>
      <c r="U270" s="9"/>
      <c r="X270" s="461"/>
      <c r="Y270" s="461"/>
      <c r="Z270" s="461"/>
      <c r="AA270" s="461"/>
      <c r="AB270" s="461"/>
    </row>
    <row r="271" spans="1:28" ht="12.75">
      <c r="A271" s="492"/>
      <c r="B271" s="506" t="s">
        <v>219</v>
      </c>
      <c r="C271" s="490">
        <v>620</v>
      </c>
      <c r="D271" s="493" t="s">
        <v>30</v>
      </c>
      <c r="E271" s="497">
        <v>5919.08</v>
      </c>
      <c r="F271" s="498">
        <v>9517.53</v>
      </c>
      <c r="G271" s="499">
        <v>11000</v>
      </c>
      <c r="H271" s="499">
        <v>10530</v>
      </c>
      <c r="I271" s="499">
        <v>11700</v>
      </c>
      <c r="J271" s="499">
        <v>12300</v>
      </c>
      <c r="K271" s="500">
        <v>12900</v>
      </c>
      <c r="L271" s="471"/>
      <c r="N271" s="9"/>
      <c r="O271" s="9"/>
      <c r="R271" s="9"/>
      <c r="S271" s="9"/>
      <c r="T271" s="9"/>
      <c r="U271" s="9"/>
      <c r="X271" s="461"/>
      <c r="Y271" s="461"/>
      <c r="Z271" s="461"/>
      <c r="AA271" s="461"/>
      <c r="AB271" s="461"/>
    </row>
    <row r="272" spans="1:28" ht="12.75">
      <c r="A272" s="492"/>
      <c r="B272" s="506" t="s">
        <v>219</v>
      </c>
      <c r="C272" s="490">
        <v>630</v>
      </c>
      <c r="D272" s="493" t="s">
        <v>71</v>
      </c>
      <c r="E272" s="497">
        <v>3752.15</v>
      </c>
      <c r="F272" s="498">
        <v>4577.21</v>
      </c>
      <c r="G272" s="499">
        <v>6580</v>
      </c>
      <c r="H272" s="499">
        <v>6580</v>
      </c>
      <c r="I272" s="499">
        <v>5950</v>
      </c>
      <c r="J272" s="499">
        <v>6040</v>
      </c>
      <c r="K272" s="500">
        <v>6060</v>
      </c>
      <c r="L272" s="471"/>
      <c r="N272" s="9"/>
      <c r="O272" s="9"/>
      <c r="Q272" s="2"/>
      <c r="R272" s="9"/>
      <c r="S272" s="9"/>
      <c r="T272" s="9"/>
      <c r="U272" s="9"/>
      <c r="X272" s="461"/>
      <c r="Y272" s="461"/>
      <c r="Z272" s="461"/>
      <c r="AA272" s="461"/>
      <c r="AB272" s="461"/>
    </row>
    <row r="273" spans="1:28" ht="12.75">
      <c r="A273" s="492"/>
      <c r="B273" s="506" t="s">
        <v>219</v>
      </c>
      <c r="C273" s="490">
        <v>640</v>
      </c>
      <c r="D273" s="493" t="s">
        <v>206</v>
      </c>
      <c r="E273" s="497"/>
      <c r="F273" s="498">
        <v>75.32</v>
      </c>
      <c r="G273" s="499"/>
      <c r="H273" s="499"/>
      <c r="I273" s="499"/>
      <c r="J273" s="499"/>
      <c r="K273" s="500"/>
      <c r="L273" s="471"/>
      <c r="N273" s="9"/>
      <c r="O273" s="9"/>
      <c r="Q273" s="2"/>
      <c r="R273" s="9"/>
      <c r="S273" s="9"/>
      <c r="T273" s="9"/>
      <c r="U273" s="9"/>
      <c r="X273" s="461"/>
      <c r="Y273" s="461"/>
      <c r="Z273" s="461"/>
      <c r="AA273" s="461"/>
      <c r="AB273" s="461"/>
    </row>
    <row r="274" spans="1:28" ht="12.75">
      <c r="A274" s="518"/>
      <c r="B274" s="495"/>
      <c r="C274" s="495"/>
      <c r="D274" s="519" t="s">
        <v>26</v>
      </c>
      <c r="E274" s="497">
        <f>SUM(E270:E272)</f>
        <v>26534.260000000002</v>
      </c>
      <c r="F274" s="498">
        <f>SUM(F270:F273)</f>
        <v>39776.4</v>
      </c>
      <c r="G274" s="499">
        <f>SUM(G270:G273)</f>
        <v>46580</v>
      </c>
      <c r="H274" s="499">
        <f>SUM(H270:H273)</f>
        <v>44810</v>
      </c>
      <c r="I274" s="499">
        <f>SUM(I270:I272)</f>
        <v>48450</v>
      </c>
      <c r="J274" s="499">
        <f>SUM(J270:J272)</f>
        <v>50680</v>
      </c>
      <c r="K274" s="500">
        <f>SUM(K270:K272)</f>
        <v>52960</v>
      </c>
      <c r="L274" s="471"/>
      <c r="N274" s="9"/>
      <c r="O274" s="9"/>
      <c r="Q274" s="2"/>
      <c r="R274" s="9"/>
      <c r="S274" s="9"/>
      <c r="T274" s="9"/>
      <c r="U274" s="9"/>
      <c r="X274" s="461"/>
      <c r="Y274" s="461"/>
      <c r="Z274" s="461"/>
      <c r="AA274" s="461"/>
      <c r="AB274" s="461"/>
    </row>
    <row r="275" spans="1:28" ht="12.75">
      <c r="A275" s="489" t="s">
        <v>251</v>
      </c>
      <c r="B275" s="520"/>
      <c r="C275" s="490"/>
      <c r="D275" s="491" t="s">
        <v>252</v>
      </c>
      <c r="E275" s="497"/>
      <c r="F275" s="498"/>
      <c r="G275" s="499"/>
      <c r="H275" s="499"/>
      <c r="I275" s="499"/>
      <c r="J275" s="499"/>
      <c r="K275" s="500"/>
      <c r="L275" s="471"/>
      <c r="N275" s="9"/>
      <c r="O275" s="9"/>
      <c r="Q275" s="2"/>
      <c r="R275" s="9"/>
      <c r="S275" s="9"/>
      <c r="T275" s="9"/>
      <c r="U275" s="9"/>
      <c r="X275" s="461"/>
      <c r="Y275" s="461"/>
      <c r="Z275" s="461"/>
      <c r="AA275" s="461"/>
      <c r="AB275" s="461"/>
    </row>
    <row r="276" spans="1:28" ht="12.75">
      <c r="A276" s="492"/>
      <c r="B276" s="490" t="s">
        <v>224</v>
      </c>
      <c r="C276" s="490">
        <v>630</v>
      </c>
      <c r="D276" s="493" t="s">
        <v>71</v>
      </c>
      <c r="E276" s="497"/>
      <c r="F276" s="498"/>
      <c r="G276" s="499">
        <v>5000</v>
      </c>
      <c r="H276" s="499">
        <v>5000</v>
      </c>
      <c r="I276" s="499">
        <v>3000</v>
      </c>
      <c r="J276" s="499">
        <v>5000</v>
      </c>
      <c r="K276" s="500">
        <v>5000</v>
      </c>
      <c r="L276" s="471"/>
      <c r="N276" s="9"/>
      <c r="O276" s="9"/>
      <c r="Q276" s="2"/>
      <c r="R276" s="9"/>
      <c r="S276" s="9"/>
      <c r="T276" s="9"/>
      <c r="U276" s="9"/>
      <c r="X276" s="461"/>
      <c r="Y276" s="461"/>
      <c r="Z276" s="461"/>
      <c r="AA276" s="461"/>
      <c r="AB276" s="461"/>
    </row>
    <row r="277" spans="1:28" ht="12.75">
      <c r="A277" s="518"/>
      <c r="B277" s="526"/>
      <c r="C277" s="495"/>
      <c r="D277" s="519" t="s">
        <v>26</v>
      </c>
      <c r="E277" s="497"/>
      <c r="F277" s="498"/>
      <c r="G277" s="499">
        <f>SUM(G276)</f>
        <v>5000</v>
      </c>
      <c r="H277" s="499">
        <f>SUM(H276)</f>
        <v>5000</v>
      </c>
      <c r="I277" s="499">
        <f>SUM(I276:I276)</f>
        <v>3000</v>
      </c>
      <c r="J277" s="499">
        <f>SUM(J276:J276)</f>
        <v>5000</v>
      </c>
      <c r="K277" s="500">
        <f>SUM(K276:K276)</f>
        <v>5000</v>
      </c>
      <c r="L277" s="471"/>
      <c r="N277" s="9"/>
      <c r="O277" s="9"/>
      <c r="Q277" s="2"/>
      <c r="R277" s="9"/>
      <c r="S277" s="9"/>
      <c r="T277" s="9"/>
      <c r="U277" s="9"/>
      <c r="X277" s="461"/>
      <c r="Y277" s="461"/>
      <c r="Z277" s="461"/>
      <c r="AA277" s="461"/>
      <c r="AB277" s="461"/>
    </row>
    <row r="278" spans="1:28" ht="12.75">
      <c r="A278" s="507" t="s">
        <v>193</v>
      </c>
      <c r="B278" s="508"/>
      <c r="C278" s="508"/>
      <c r="D278" s="509" t="s">
        <v>194</v>
      </c>
      <c r="E278" s="536">
        <f>E288+E291+E298</f>
        <v>726951.84</v>
      </c>
      <c r="F278" s="537">
        <f>F288+F291+F298</f>
        <v>766502.1</v>
      </c>
      <c r="G278" s="538">
        <f>G288+G291</f>
        <v>922027</v>
      </c>
      <c r="H278" s="538">
        <f>H288+H291</f>
        <v>939535</v>
      </c>
      <c r="I278" s="552">
        <f>I288+I291</f>
        <v>923490</v>
      </c>
      <c r="J278" s="552">
        <f>J288+J291</f>
        <v>986332</v>
      </c>
      <c r="K278" s="553">
        <f>K288+K291</f>
        <v>1035671</v>
      </c>
      <c r="L278" s="532"/>
      <c r="M278" s="540"/>
      <c r="Q278" s="2"/>
      <c r="R278" s="459"/>
      <c r="S278" s="459"/>
      <c r="T278" s="459"/>
      <c r="U278" s="459"/>
      <c r="X278" s="461"/>
      <c r="Y278" s="461"/>
      <c r="Z278" s="461"/>
      <c r="AA278" s="461"/>
      <c r="AB278" s="461"/>
    </row>
    <row r="279" spans="1:28" ht="12.75">
      <c r="A279" s="489" t="s">
        <v>195</v>
      </c>
      <c r="B279" s="490"/>
      <c r="C279" s="490"/>
      <c r="D279" s="491" t="s">
        <v>196</v>
      </c>
      <c r="E279" s="502"/>
      <c r="F279" s="503"/>
      <c r="G279" s="499"/>
      <c r="H279" s="499"/>
      <c r="I279" s="499"/>
      <c r="J279" s="499"/>
      <c r="K279" s="500"/>
      <c r="L279" s="471"/>
      <c r="N279" s="9"/>
      <c r="O279" s="9"/>
      <c r="Q279" s="2"/>
      <c r="R279" s="9"/>
      <c r="S279" s="9"/>
      <c r="T279" s="9"/>
      <c r="U279" s="9"/>
      <c r="X279" s="461"/>
      <c r="Y279" s="461"/>
      <c r="Z279" s="461"/>
      <c r="AA279" s="461"/>
      <c r="AB279" s="461"/>
    </row>
    <row r="280" spans="1:28" ht="12.75">
      <c r="A280" s="492"/>
      <c r="B280" s="490" t="s">
        <v>218</v>
      </c>
      <c r="C280" s="490">
        <v>610</v>
      </c>
      <c r="D280" s="493" t="s">
        <v>34</v>
      </c>
      <c r="E280" s="502">
        <v>363734.57</v>
      </c>
      <c r="F280" s="503">
        <v>375816.5</v>
      </c>
      <c r="G280" s="499">
        <v>458300</v>
      </c>
      <c r="H280" s="499">
        <v>462300</v>
      </c>
      <c r="I280" s="499">
        <v>488000</v>
      </c>
      <c r="J280" s="499">
        <v>520800</v>
      </c>
      <c r="K280" s="500">
        <v>546840</v>
      </c>
      <c r="L280" s="471"/>
      <c r="N280" s="9"/>
      <c r="O280" s="9"/>
      <c r="Q280" s="2"/>
      <c r="R280" s="9"/>
      <c r="S280" s="9"/>
      <c r="T280" s="9"/>
      <c r="U280" s="9"/>
      <c r="X280" s="461"/>
      <c r="Y280" s="461"/>
      <c r="Z280" s="461"/>
      <c r="AA280" s="461"/>
      <c r="AB280" s="461"/>
    </row>
    <row r="281" spans="1:28" ht="12.75">
      <c r="A281" s="492"/>
      <c r="B281" s="490" t="s">
        <v>218</v>
      </c>
      <c r="C281" s="490">
        <v>620</v>
      </c>
      <c r="D281" s="493" t="s">
        <v>30</v>
      </c>
      <c r="E281" s="502">
        <v>139388.88</v>
      </c>
      <c r="F281" s="503">
        <v>147346.16</v>
      </c>
      <c r="G281" s="499">
        <v>183170</v>
      </c>
      <c r="H281" s="499">
        <v>183170</v>
      </c>
      <c r="I281" s="499">
        <v>191160</v>
      </c>
      <c r="J281" s="499">
        <v>204000</v>
      </c>
      <c r="K281" s="500">
        <v>214300</v>
      </c>
      <c r="L281" s="471"/>
      <c r="N281" s="9"/>
      <c r="O281" s="9"/>
      <c r="Q281" s="2"/>
      <c r="R281" s="9"/>
      <c r="S281" s="9"/>
      <c r="T281" s="9"/>
      <c r="U281" s="9"/>
      <c r="X281" s="461"/>
      <c r="Y281" s="461"/>
      <c r="Z281" s="461"/>
      <c r="AA281" s="461"/>
      <c r="AB281" s="461"/>
    </row>
    <row r="282" spans="1:28" ht="12.75">
      <c r="A282" s="492"/>
      <c r="B282" s="490" t="s">
        <v>218</v>
      </c>
      <c r="C282" s="490">
        <v>630</v>
      </c>
      <c r="D282" s="493" t="s">
        <v>71</v>
      </c>
      <c r="E282" s="328">
        <v>207049.98</v>
      </c>
      <c r="F282" s="284">
        <v>212927.58</v>
      </c>
      <c r="G282" s="285">
        <v>252757</v>
      </c>
      <c r="H282" s="285">
        <v>254136</v>
      </c>
      <c r="I282" s="285">
        <v>220330</v>
      </c>
      <c r="J282" s="285">
        <v>242532</v>
      </c>
      <c r="K282" s="286">
        <v>253531</v>
      </c>
      <c r="L282" s="9"/>
      <c r="M282" s="18"/>
      <c r="N282" s="9"/>
      <c r="O282" s="9"/>
      <c r="Q282" s="2"/>
      <c r="R282" s="9"/>
      <c r="S282" s="9"/>
      <c r="T282" s="9"/>
      <c r="U282" s="9"/>
      <c r="X282" s="461"/>
      <c r="Y282" s="461"/>
      <c r="Z282" s="461"/>
      <c r="AA282" s="461"/>
      <c r="AB282" s="461"/>
    </row>
    <row r="283" spans="1:21" ht="12.75">
      <c r="A283" s="492"/>
      <c r="B283" s="490" t="s">
        <v>218</v>
      </c>
      <c r="C283" s="490">
        <v>640</v>
      </c>
      <c r="D283" s="493" t="s">
        <v>318</v>
      </c>
      <c r="E283" s="328"/>
      <c r="F283" s="284"/>
      <c r="G283" s="285"/>
      <c r="H283" s="285">
        <v>1000</v>
      </c>
      <c r="I283" s="285"/>
      <c r="J283" s="285"/>
      <c r="K283" s="286"/>
      <c r="L283" s="9"/>
      <c r="M283" s="18"/>
      <c r="R283" s="459"/>
      <c r="S283" s="459"/>
      <c r="T283" s="459"/>
      <c r="U283" s="459"/>
    </row>
    <row r="284" spans="1:21" ht="12.75">
      <c r="A284" s="492"/>
      <c r="B284" s="490" t="s">
        <v>218</v>
      </c>
      <c r="C284" s="490">
        <v>640</v>
      </c>
      <c r="D284" s="493" t="s">
        <v>264</v>
      </c>
      <c r="E284" s="328">
        <v>3403.3</v>
      </c>
      <c r="F284" s="284">
        <v>14264.19</v>
      </c>
      <c r="G284" s="285">
        <v>15000</v>
      </c>
      <c r="H284" s="285">
        <v>14975</v>
      </c>
      <c r="I284" s="285">
        <v>8000</v>
      </c>
      <c r="J284" s="285">
        <v>3000</v>
      </c>
      <c r="K284" s="286">
        <v>5000</v>
      </c>
      <c r="L284" s="9"/>
      <c r="M284" s="25"/>
      <c r="R284" s="459"/>
      <c r="S284" s="459"/>
      <c r="T284" s="459"/>
      <c r="U284" s="459"/>
    </row>
    <row r="285" spans="1:21" ht="12.75">
      <c r="A285" s="492"/>
      <c r="B285" s="490" t="s">
        <v>218</v>
      </c>
      <c r="C285" s="513">
        <v>640</v>
      </c>
      <c r="D285" s="517" t="s">
        <v>213</v>
      </c>
      <c r="E285" s="328">
        <v>535.6</v>
      </c>
      <c r="F285" s="284">
        <v>233.3</v>
      </c>
      <c r="G285" s="285">
        <v>1500</v>
      </c>
      <c r="H285" s="285">
        <v>1511</v>
      </c>
      <c r="I285" s="285">
        <v>1500</v>
      </c>
      <c r="J285" s="285">
        <v>1500</v>
      </c>
      <c r="K285" s="286">
        <v>1500</v>
      </c>
      <c r="L285" s="9"/>
      <c r="M285" s="25"/>
      <c r="R285" s="459"/>
      <c r="S285" s="459"/>
      <c r="T285" s="459"/>
      <c r="U285" s="459"/>
    </row>
    <row r="286" spans="1:21" ht="12.75">
      <c r="A286" s="492"/>
      <c r="B286" s="490" t="s">
        <v>218</v>
      </c>
      <c r="C286" s="506">
        <v>640</v>
      </c>
      <c r="D286" s="493" t="s">
        <v>198</v>
      </c>
      <c r="E286" s="328">
        <v>8701.57</v>
      </c>
      <c r="F286" s="284">
        <v>11512.28</v>
      </c>
      <c r="G286" s="499">
        <v>7300</v>
      </c>
      <c r="H286" s="499">
        <v>17218</v>
      </c>
      <c r="I286" s="285">
        <v>10500</v>
      </c>
      <c r="J286" s="285">
        <v>10500</v>
      </c>
      <c r="K286" s="286">
        <v>10500</v>
      </c>
      <c r="L286" s="9"/>
      <c r="M286" s="25"/>
      <c r="R286" s="459"/>
      <c r="S286" s="459"/>
      <c r="T286" s="459"/>
      <c r="U286" s="459"/>
    </row>
    <row r="287" spans="1:21" ht="12.75">
      <c r="A287" s="492"/>
      <c r="B287" s="490" t="s">
        <v>218</v>
      </c>
      <c r="C287" s="513">
        <v>640</v>
      </c>
      <c r="D287" s="517" t="s">
        <v>206</v>
      </c>
      <c r="E287" s="328">
        <v>1237</v>
      </c>
      <c r="F287" s="284">
        <v>881.74</v>
      </c>
      <c r="G287" s="285"/>
      <c r="H287" s="285">
        <v>1225</v>
      </c>
      <c r="I287" s="285"/>
      <c r="J287" s="285"/>
      <c r="K287" s="286"/>
      <c r="L287" s="9"/>
      <c r="M287" s="18"/>
      <c r="R287" s="459"/>
      <c r="S287" s="459"/>
      <c r="T287" s="459"/>
      <c r="U287" s="459"/>
    </row>
    <row r="288" spans="1:21" ht="12.75">
      <c r="A288" s="518"/>
      <c r="B288" s="495"/>
      <c r="C288" s="495"/>
      <c r="D288" s="519" t="s">
        <v>26</v>
      </c>
      <c r="E288" s="328">
        <f aca="true" t="shared" si="56" ref="E288:K288">SUM(E280:E287)</f>
        <v>724050.9</v>
      </c>
      <c r="F288" s="284">
        <f t="shared" si="56"/>
        <v>762981.75</v>
      </c>
      <c r="G288" s="285">
        <f t="shared" si="56"/>
        <v>918027</v>
      </c>
      <c r="H288" s="285">
        <f t="shared" si="56"/>
        <v>935535</v>
      </c>
      <c r="I288" s="285">
        <f t="shared" si="56"/>
        <v>919490</v>
      </c>
      <c r="J288" s="285">
        <f t="shared" si="56"/>
        <v>982332</v>
      </c>
      <c r="K288" s="286">
        <f t="shared" si="56"/>
        <v>1031671</v>
      </c>
      <c r="L288" s="9"/>
      <c r="M288" s="18"/>
      <c r="R288" s="459"/>
      <c r="S288" s="459"/>
      <c r="T288" s="459"/>
      <c r="U288" s="459"/>
    </row>
    <row r="289" spans="1:21" ht="12.75">
      <c r="A289" s="489" t="s">
        <v>200</v>
      </c>
      <c r="B289" s="490"/>
      <c r="C289" s="490"/>
      <c r="D289" s="491" t="s">
        <v>201</v>
      </c>
      <c r="E289" s="497"/>
      <c r="F289" s="498"/>
      <c r="G289" s="499"/>
      <c r="H289" s="499"/>
      <c r="I289" s="499"/>
      <c r="J289" s="499"/>
      <c r="K289" s="500"/>
      <c r="R289" s="459"/>
      <c r="S289" s="459"/>
      <c r="T289" s="459"/>
      <c r="U289" s="459"/>
    </row>
    <row r="290" spans="1:21" ht="12.75">
      <c r="A290" s="492"/>
      <c r="B290" s="490" t="s">
        <v>39</v>
      </c>
      <c r="C290" s="490">
        <v>630</v>
      </c>
      <c r="D290" s="493" t="s">
        <v>201</v>
      </c>
      <c r="E290" s="328">
        <v>2900.94</v>
      </c>
      <c r="F290" s="284">
        <v>3520.35</v>
      </c>
      <c r="G290" s="285">
        <v>4000</v>
      </c>
      <c r="H290" s="285">
        <v>4000</v>
      </c>
      <c r="I290" s="285">
        <v>4000</v>
      </c>
      <c r="J290" s="285">
        <v>4000</v>
      </c>
      <c r="K290" s="286">
        <v>4000</v>
      </c>
      <c r="L290" s="9"/>
      <c r="M290" s="18"/>
      <c r="R290" s="459"/>
      <c r="S290" s="459"/>
      <c r="T290" s="459"/>
      <c r="U290" s="459"/>
    </row>
    <row r="291" spans="1:21" ht="12.75">
      <c r="A291" s="518"/>
      <c r="B291" s="495"/>
      <c r="C291" s="495"/>
      <c r="D291" s="519" t="s">
        <v>26</v>
      </c>
      <c r="E291" s="328">
        <f aca="true" t="shared" si="57" ref="E291:K291">SUM(E290)</f>
        <v>2900.94</v>
      </c>
      <c r="F291" s="284">
        <f t="shared" si="57"/>
        <v>3520.35</v>
      </c>
      <c r="G291" s="285">
        <f t="shared" si="57"/>
        <v>4000</v>
      </c>
      <c r="H291" s="285">
        <f t="shared" si="57"/>
        <v>4000</v>
      </c>
      <c r="I291" s="285">
        <f t="shared" si="57"/>
        <v>4000</v>
      </c>
      <c r="J291" s="285">
        <f t="shared" si="57"/>
        <v>4000</v>
      </c>
      <c r="K291" s="286">
        <f t="shared" si="57"/>
        <v>4000</v>
      </c>
      <c r="L291" s="9"/>
      <c r="M291" s="18"/>
      <c r="R291" s="459"/>
      <c r="S291" s="459"/>
      <c r="T291" s="459"/>
      <c r="U291" s="459"/>
    </row>
    <row r="292" spans="1:21" ht="12.75">
      <c r="A292" s="507" t="s">
        <v>253</v>
      </c>
      <c r="B292" s="554"/>
      <c r="C292" s="508"/>
      <c r="D292" s="509" t="s">
        <v>254</v>
      </c>
      <c r="E292" s="555"/>
      <c r="F292" s="552"/>
      <c r="G292" s="538">
        <f>G298</f>
        <v>117900</v>
      </c>
      <c r="H292" s="538">
        <f>H298</f>
        <v>142200</v>
      </c>
      <c r="I292" s="538">
        <f>I298</f>
        <v>133000</v>
      </c>
      <c r="J292" s="538">
        <f>J298</f>
        <v>135950</v>
      </c>
      <c r="K292" s="539">
        <f>K298</f>
        <v>139280</v>
      </c>
      <c r="L292" s="9"/>
      <c r="M292" s="540"/>
      <c r="R292" s="459"/>
      <c r="S292" s="459"/>
      <c r="T292" s="459"/>
      <c r="U292" s="459"/>
    </row>
    <row r="293" spans="1:21" ht="12.75">
      <c r="A293" s="489" t="s">
        <v>255</v>
      </c>
      <c r="B293" s="520"/>
      <c r="C293" s="490"/>
      <c r="D293" s="505" t="s">
        <v>256</v>
      </c>
      <c r="E293" s="556"/>
      <c r="F293" s="499"/>
      <c r="G293" s="557"/>
      <c r="H293" s="557"/>
      <c r="I293" s="499"/>
      <c r="J293" s="499"/>
      <c r="K293" s="500"/>
      <c r="L293" s="9"/>
      <c r="R293" s="459"/>
      <c r="S293" s="459"/>
      <c r="T293" s="459"/>
      <c r="U293" s="459"/>
    </row>
    <row r="294" spans="1:21" ht="12.75">
      <c r="A294" s="489"/>
      <c r="B294" s="520" t="s">
        <v>31</v>
      </c>
      <c r="C294" s="490">
        <v>610</v>
      </c>
      <c r="D294" s="493" t="s">
        <v>34</v>
      </c>
      <c r="E294" s="556"/>
      <c r="F294" s="499"/>
      <c r="G294" s="285">
        <v>34700</v>
      </c>
      <c r="H294" s="285">
        <v>46800</v>
      </c>
      <c r="I294" s="499">
        <v>43400</v>
      </c>
      <c r="J294" s="499">
        <v>45500</v>
      </c>
      <c r="K294" s="500">
        <v>47900</v>
      </c>
      <c r="L294" s="9"/>
      <c r="R294" s="459"/>
      <c r="S294" s="459"/>
      <c r="T294" s="459"/>
      <c r="U294" s="459"/>
    </row>
    <row r="295" spans="1:21" ht="12.75">
      <c r="A295" s="489"/>
      <c r="B295" s="520" t="s">
        <v>31</v>
      </c>
      <c r="C295" s="490">
        <v>620</v>
      </c>
      <c r="D295" s="493" t="s">
        <v>30</v>
      </c>
      <c r="E295" s="556"/>
      <c r="F295" s="499"/>
      <c r="G295" s="285">
        <v>13200</v>
      </c>
      <c r="H295" s="285">
        <v>17700</v>
      </c>
      <c r="I295" s="499">
        <v>16300</v>
      </c>
      <c r="J295" s="499">
        <v>17100</v>
      </c>
      <c r="K295" s="500">
        <v>18000</v>
      </c>
      <c r="L295" s="9"/>
      <c r="R295" s="459"/>
      <c r="S295" s="459"/>
      <c r="T295" s="459"/>
      <c r="U295" s="459"/>
    </row>
    <row r="296" spans="1:21" ht="12.75">
      <c r="A296" s="492"/>
      <c r="B296" s="520" t="s">
        <v>31</v>
      </c>
      <c r="C296" s="490">
        <v>630</v>
      </c>
      <c r="D296" s="493" t="s">
        <v>71</v>
      </c>
      <c r="E296" s="497"/>
      <c r="F296" s="498"/>
      <c r="G296" s="499">
        <v>70000</v>
      </c>
      <c r="H296" s="499">
        <v>77200</v>
      </c>
      <c r="I296" s="499">
        <v>73300</v>
      </c>
      <c r="J296" s="499">
        <v>73350</v>
      </c>
      <c r="K296" s="500">
        <v>73380</v>
      </c>
      <c r="R296" s="459"/>
      <c r="S296" s="459"/>
      <c r="T296" s="459"/>
      <c r="U296" s="459"/>
    </row>
    <row r="297" spans="1:21" ht="12.75">
      <c r="A297" s="492"/>
      <c r="B297" s="520" t="s">
        <v>31</v>
      </c>
      <c r="C297" s="513">
        <v>640</v>
      </c>
      <c r="D297" s="517" t="s">
        <v>206</v>
      </c>
      <c r="E297" s="502"/>
      <c r="F297" s="503"/>
      <c r="G297" s="285">
        <v>0</v>
      </c>
      <c r="H297" s="285">
        <v>500</v>
      </c>
      <c r="I297" s="499">
        <v>0</v>
      </c>
      <c r="J297" s="499">
        <v>0</v>
      </c>
      <c r="K297" s="500">
        <v>0</v>
      </c>
      <c r="R297" s="459"/>
      <c r="S297" s="459"/>
      <c r="T297" s="459"/>
      <c r="U297" s="459"/>
    </row>
    <row r="298" spans="1:21" ht="12.75">
      <c r="A298" s="518"/>
      <c r="B298" s="495"/>
      <c r="C298" s="495"/>
      <c r="D298" s="519" t="s">
        <v>26</v>
      </c>
      <c r="E298" s="333"/>
      <c r="F298" s="312"/>
      <c r="G298" s="285">
        <f>SUM(G294:G297)</f>
        <v>117900</v>
      </c>
      <c r="H298" s="285">
        <f>SUM(H294:H297)</f>
        <v>142200</v>
      </c>
      <c r="I298" s="285">
        <f>SUM(I294:I297)</f>
        <v>133000</v>
      </c>
      <c r="J298" s="285">
        <f>SUM(J294:J297)</f>
        <v>135950</v>
      </c>
      <c r="K298" s="286">
        <f>SUM(K294:K297)</f>
        <v>139280</v>
      </c>
      <c r="L298" s="471"/>
      <c r="M298" s="18"/>
      <c r="N298" s="471"/>
      <c r="O298" s="471"/>
      <c r="R298" s="471"/>
      <c r="S298" s="471"/>
      <c r="T298" s="471"/>
      <c r="U298" s="471"/>
    </row>
    <row r="299" spans="1:21" ht="12.75">
      <c r="A299" s="558"/>
      <c r="B299" s="559"/>
      <c r="C299" s="559"/>
      <c r="D299" s="560" t="s">
        <v>202</v>
      </c>
      <c r="E299" s="561">
        <f>E278+E244+E199+E177+E170+E150+E146+E142+E129+E103+E66+E43+E6+E32</f>
        <v>2296100.04</v>
      </c>
      <c r="F299" s="562">
        <f>F278+F244+F199+F177+F170+F150+F146+F142+F129+F103+F66+F43+F6+F32</f>
        <v>2453944.26</v>
      </c>
      <c r="G299" s="563">
        <f>G278+G244+G199+G177+G170+G150+G146+G142+G129+G103+G66+G43+G6+G32+G292</f>
        <v>2901513</v>
      </c>
      <c r="H299" s="563">
        <f>H278+H244+H199+H177+H170+H150+H146+H142+H129+H103+H66+H43+H6+H32+H292</f>
        <v>3039078</v>
      </c>
      <c r="I299" s="564">
        <f>I278+I244+I199+I177+I170+I150+I146+I142+I129+I103+I66+I43+I6+I32+I292</f>
        <v>3152111</v>
      </c>
      <c r="J299" s="564">
        <f>J278+J244+J199+J177+J170+J150+J146+J142+J129+J103+J66+J43+J6+J32+J292</f>
        <v>3333678</v>
      </c>
      <c r="K299" s="565">
        <f>K278+K244+K199+K177+K170+K150+K146+K142+K129+K103+K66+K43+K6+K32+K292</f>
        <v>3521522</v>
      </c>
      <c r="L299" s="471"/>
      <c r="M299" s="566"/>
      <c r="N299" s="471"/>
      <c r="O299" s="471"/>
      <c r="R299" s="471"/>
      <c r="S299" s="471"/>
      <c r="T299" s="471"/>
      <c r="U299" s="471"/>
    </row>
    <row r="300" spans="12:21" ht="12.75">
      <c r="L300" s="471"/>
      <c r="M300" s="21"/>
      <c r="N300" s="471"/>
      <c r="O300" s="471"/>
      <c r="R300" s="471"/>
      <c r="S300" s="471"/>
      <c r="T300" s="471"/>
      <c r="U300" s="471"/>
    </row>
    <row r="301" spans="1:21" ht="12.75">
      <c r="A301" s="459"/>
      <c r="B301" s="459"/>
      <c r="C301" s="459"/>
      <c r="D301" s="459"/>
      <c r="E301" s="18"/>
      <c r="F301" s="18"/>
      <c r="G301" s="471"/>
      <c r="H301" s="471"/>
      <c r="I301" s="9"/>
      <c r="J301" s="9"/>
      <c r="K301" s="9"/>
      <c r="L301" s="9"/>
      <c r="M301" s="18"/>
      <c r="N301" s="9"/>
      <c r="O301" s="9"/>
      <c r="R301" s="9"/>
      <c r="S301" s="9"/>
      <c r="T301" s="9"/>
      <c r="U301" s="9"/>
    </row>
    <row r="302" spans="1:21" ht="15.75">
      <c r="A302" s="567" t="s">
        <v>484</v>
      </c>
      <c r="B302" s="568"/>
      <c r="C302" s="568"/>
      <c r="D302" s="568"/>
      <c r="E302" s="569"/>
      <c r="F302" s="569"/>
      <c r="G302" s="569"/>
      <c r="H302" s="569"/>
      <c r="I302" s="569"/>
      <c r="J302" s="569"/>
      <c r="K302" s="569"/>
      <c r="L302" s="9"/>
      <c r="M302" s="18"/>
      <c r="N302" s="9"/>
      <c r="O302" s="9"/>
      <c r="R302" s="9"/>
      <c r="S302" s="9"/>
      <c r="T302" s="9"/>
      <c r="U302" s="9"/>
    </row>
    <row r="303" spans="1:21" ht="12.75">
      <c r="A303" s="570"/>
      <c r="B303" s="570"/>
      <c r="C303" s="570"/>
      <c r="D303" s="570"/>
      <c r="E303" s="570"/>
      <c r="F303" s="570"/>
      <c r="G303" s="570"/>
      <c r="H303" s="570"/>
      <c r="I303" s="570"/>
      <c r="J303" s="570"/>
      <c r="K303" s="570"/>
      <c r="L303" s="9"/>
      <c r="M303" s="18"/>
      <c r="N303" s="9"/>
      <c r="O303" s="9"/>
      <c r="R303" s="9"/>
      <c r="S303" s="9"/>
      <c r="T303" s="9"/>
      <c r="U303" s="9"/>
    </row>
    <row r="304" spans="1:21" ht="12.75">
      <c r="A304" s="571" t="s">
        <v>387</v>
      </c>
      <c r="B304" s="572"/>
      <c r="C304" s="573"/>
      <c r="D304" s="574"/>
      <c r="E304" s="570"/>
      <c r="F304" s="570"/>
      <c r="G304" s="570"/>
      <c r="H304" s="570"/>
      <c r="I304" s="570"/>
      <c r="J304" s="570"/>
      <c r="K304" s="391"/>
      <c r="L304" s="9"/>
      <c r="M304" s="18"/>
      <c r="N304" s="9"/>
      <c r="O304" s="9"/>
      <c r="R304" s="9"/>
      <c r="S304" s="9"/>
      <c r="T304" s="9"/>
      <c r="U304" s="9"/>
    </row>
    <row r="305" spans="1:21" ht="12.75">
      <c r="A305" s="575" t="s">
        <v>321</v>
      </c>
      <c r="B305" s="576"/>
      <c r="C305" s="576"/>
      <c r="D305" s="577" t="s">
        <v>322</v>
      </c>
      <c r="E305" s="578"/>
      <c r="F305" s="579"/>
      <c r="G305" s="580"/>
      <c r="H305" s="580"/>
      <c r="I305" s="580"/>
      <c r="J305" s="580"/>
      <c r="K305" s="581"/>
      <c r="L305" s="9"/>
      <c r="M305" s="18"/>
      <c r="N305" s="9"/>
      <c r="O305" s="9"/>
      <c r="R305" s="9"/>
      <c r="S305" s="9"/>
      <c r="T305" s="9"/>
      <c r="U305" s="9"/>
    </row>
    <row r="306" spans="1:21" ht="12.75">
      <c r="A306" s="582"/>
      <c r="B306" s="583" t="s">
        <v>323</v>
      </c>
      <c r="C306" s="583">
        <v>610</v>
      </c>
      <c r="D306" s="584" t="s">
        <v>324</v>
      </c>
      <c r="E306" s="502">
        <v>181325.56</v>
      </c>
      <c r="F306" s="503">
        <v>192216.25</v>
      </c>
      <c r="G306" s="499">
        <v>216131</v>
      </c>
      <c r="H306" s="499">
        <v>220101</v>
      </c>
      <c r="I306" s="499">
        <v>218485</v>
      </c>
      <c r="J306" s="499">
        <v>218485</v>
      </c>
      <c r="K306" s="500">
        <v>218485</v>
      </c>
      <c r="L306" s="9"/>
      <c r="M306" s="18"/>
      <c r="N306" s="9"/>
      <c r="O306" s="9"/>
      <c r="R306" s="9"/>
      <c r="S306" s="9"/>
      <c r="T306" s="9"/>
      <c r="U306" s="9"/>
    </row>
    <row r="307" spans="1:21" ht="12.75">
      <c r="A307" s="582"/>
      <c r="B307" s="583" t="s">
        <v>323</v>
      </c>
      <c r="C307" s="583">
        <v>620</v>
      </c>
      <c r="D307" s="584" t="s">
        <v>30</v>
      </c>
      <c r="E307" s="502">
        <v>61345.51</v>
      </c>
      <c r="F307" s="503">
        <v>71206.79</v>
      </c>
      <c r="G307" s="499">
        <v>75957</v>
      </c>
      <c r="H307" s="499">
        <v>83457</v>
      </c>
      <c r="I307" s="499">
        <v>86946</v>
      </c>
      <c r="J307" s="499">
        <v>83396</v>
      </c>
      <c r="K307" s="500">
        <v>76396</v>
      </c>
      <c r="L307" s="9"/>
      <c r="M307" s="18"/>
      <c r="N307" s="9"/>
      <c r="O307" s="9"/>
      <c r="R307" s="9"/>
      <c r="S307" s="9"/>
      <c r="T307" s="9"/>
      <c r="U307" s="9"/>
    </row>
    <row r="308" spans="1:21" ht="12.75">
      <c r="A308" s="582"/>
      <c r="B308" s="583" t="s">
        <v>323</v>
      </c>
      <c r="C308" s="585">
        <v>630</v>
      </c>
      <c r="D308" s="586" t="s">
        <v>71</v>
      </c>
      <c r="E308" s="502">
        <v>46061.37</v>
      </c>
      <c r="F308" s="503">
        <v>45118.18</v>
      </c>
      <c r="G308" s="499">
        <v>44712</v>
      </c>
      <c r="H308" s="499">
        <v>58549</v>
      </c>
      <c r="I308" s="499">
        <v>114362</v>
      </c>
      <c r="J308" s="499">
        <v>65212</v>
      </c>
      <c r="K308" s="500">
        <v>44712</v>
      </c>
      <c r="L308" s="9"/>
      <c r="M308" s="18"/>
      <c r="N308" s="9"/>
      <c r="O308" s="9"/>
      <c r="R308" s="9"/>
      <c r="S308" s="9"/>
      <c r="T308" s="9"/>
      <c r="U308" s="9"/>
    </row>
    <row r="309" spans="1:11" ht="12.75">
      <c r="A309" s="582"/>
      <c r="B309" s="583" t="s">
        <v>323</v>
      </c>
      <c r="C309" s="585">
        <v>640</v>
      </c>
      <c r="D309" s="586" t="s">
        <v>325</v>
      </c>
      <c r="E309" s="502">
        <v>1980.44</v>
      </c>
      <c r="F309" s="503">
        <v>3026.12</v>
      </c>
      <c r="G309" s="499">
        <v>3600</v>
      </c>
      <c r="H309" s="499">
        <v>4489</v>
      </c>
      <c r="I309" s="499">
        <v>100</v>
      </c>
      <c r="J309" s="499">
        <v>100</v>
      </c>
      <c r="K309" s="500">
        <v>100</v>
      </c>
    </row>
    <row r="310" spans="1:11" ht="12.75">
      <c r="A310" s="587"/>
      <c r="B310" s="495"/>
      <c r="C310" s="527"/>
      <c r="D310" s="588" t="s">
        <v>26</v>
      </c>
      <c r="E310" s="589">
        <f aca="true" t="shared" si="58" ref="E310:K310">SUM(E306:E309)</f>
        <v>290712.88</v>
      </c>
      <c r="F310" s="590">
        <f t="shared" si="58"/>
        <v>311567.33999999997</v>
      </c>
      <c r="G310" s="557">
        <f t="shared" si="58"/>
        <v>340400</v>
      </c>
      <c r="H310" s="557">
        <f t="shared" si="58"/>
        <v>366596</v>
      </c>
      <c r="I310" s="557">
        <f t="shared" si="58"/>
        <v>419893</v>
      </c>
      <c r="J310" s="557">
        <f t="shared" si="58"/>
        <v>367193</v>
      </c>
      <c r="K310" s="591">
        <f t="shared" si="58"/>
        <v>339693</v>
      </c>
    </row>
    <row r="311" spans="1:11" ht="12.75">
      <c r="A311" s="592" t="s">
        <v>321</v>
      </c>
      <c r="B311" s="593"/>
      <c r="C311" s="585"/>
      <c r="D311" s="594" t="s">
        <v>326</v>
      </c>
      <c r="E311" s="502"/>
      <c r="F311" s="503"/>
      <c r="G311" s="499"/>
      <c r="H311" s="499"/>
      <c r="I311" s="499"/>
      <c r="J311" s="499"/>
      <c r="K311" s="500"/>
    </row>
    <row r="312" spans="1:11" ht="12.75">
      <c r="A312" s="582"/>
      <c r="B312" s="583" t="s">
        <v>327</v>
      </c>
      <c r="C312" s="583">
        <v>610</v>
      </c>
      <c r="D312" s="584" t="s">
        <v>324</v>
      </c>
      <c r="E312" s="502">
        <v>221811.98</v>
      </c>
      <c r="F312" s="503">
        <v>218795.39</v>
      </c>
      <c r="G312" s="499">
        <v>279951</v>
      </c>
      <c r="H312" s="499">
        <v>289322</v>
      </c>
      <c r="I312" s="499">
        <v>281325</v>
      </c>
      <c r="J312" s="499">
        <v>270425</v>
      </c>
      <c r="K312" s="500">
        <v>240325</v>
      </c>
    </row>
    <row r="313" spans="1:11" ht="12.75">
      <c r="A313" s="582"/>
      <c r="B313" s="583" t="s">
        <v>327</v>
      </c>
      <c r="C313" s="583">
        <v>620</v>
      </c>
      <c r="D313" s="584" t="s">
        <v>30</v>
      </c>
      <c r="E313" s="502">
        <v>81522.89</v>
      </c>
      <c r="F313" s="503">
        <v>84757.52</v>
      </c>
      <c r="G313" s="499">
        <v>97843</v>
      </c>
      <c r="H313" s="499">
        <v>101343</v>
      </c>
      <c r="I313" s="499">
        <v>98358</v>
      </c>
      <c r="J313" s="499">
        <v>92358</v>
      </c>
      <c r="K313" s="500">
        <v>84458</v>
      </c>
    </row>
    <row r="314" spans="1:11" ht="12.75">
      <c r="A314" s="582"/>
      <c r="B314" s="583" t="s">
        <v>327</v>
      </c>
      <c r="C314" s="585">
        <v>630</v>
      </c>
      <c r="D314" s="586" t="s">
        <v>71</v>
      </c>
      <c r="E314" s="502">
        <v>58046.58</v>
      </c>
      <c r="F314" s="503">
        <v>54196.63</v>
      </c>
      <c r="G314" s="499">
        <v>52488</v>
      </c>
      <c r="H314" s="499">
        <v>58163</v>
      </c>
      <c r="I314" s="499">
        <v>52488</v>
      </c>
      <c r="J314" s="499">
        <v>52488</v>
      </c>
      <c r="K314" s="500">
        <v>52488</v>
      </c>
    </row>
    <row r="315" spans="1:11" ht="12.75">
      <c r="A315" s="582"/>
      <c r="B315" s="583" t="s">
        <v>327</v>
      </c>
      <c r="C315" s="585">
        <v>640</v>
      </c>
      <c r="D315" s="586" t="s">
        <v>325</v>
      </c>
      <c r="E315" s="502">
        <v>6182.69</v>
      </c>
      <c r="F315" s="503">
        <v>13876.48</v>
      </c>
      <c r="G315" s="499"/>
      <c r="H315" s="499">
        <v>650</v>
      </c>
      <c r="I315" s="499">
        <v>100</v>
      </c>
      <c r="J315" s="499">
        <v>100</v>
      </c>
      <c r="K315" s="500">
        <v>100</v>
      </c>
    </row>
    <row r="316" spans="1:11" ht="12.75">
      <c r="A316" s="587"/>
      <c r="B316" s="495"/>
      <c r="C316" s="527"/>
      <c r="D316" s="588" t="s">
        <v>26</v>
      </c>
      <c r="E316" s="589">
        <f aca="true" t="shared" si="59" ref="E316:K316">SUM(E312:E315)</f>
        <v>367564.14</v>
      </c>
      <c r="F316" s="590">
        <f t="shared" si="59"/>
        <v>371626.02</v>
      </c>
      <c r="G316" s="557">
        <f t="shared" si="59"/>
        <v>430282</v>
      </c>
      <c r="H316" s="557">
        <f t="shared" si="59"/>
        <v>449478</v>
      </c>
      <c r="I316" s="557">
        <f t="shared" si="59"/>
        <v>432271</v>
      </c>
      <c r="J316" s="557">
        <f t="shared" si="59"/>
        <v>415371</v>
      </c>
      <c r="K316" s="591">
        <f t="shared" si="59"/>
        <v>377371</v>
      </c>
    </row>
    <row r="317" spans="1:11" ht="12.75">
      <c r="A317" s="595"/>
      <c r="B317" s="596"/>
      <c r="C317" s="596"/>
      <c r="D317" s="597" t="s">
        <v>328</v>
      </c>
      <c r="E317" s="589">
        <f aca="true" t="shared" si="60" ref="E317:K317">E316+E310</f>
        <v>658277.02</v>
      </c>
      <c r="F317" s="590">
        <f t="shared" si="60"/>
        <v>683193.36</v>
      </c>
      <c r="G317" s="557">
        <f t="shared" si="60"/>
        <v>770682</v>
      </c>
      <c r="H317" s="557">
        <f t="shared" si="60"/>
        <v>816074</v>
      </c>
      <c r="I317" s="557">
        <f t="shared" si="60"/>
        <v>852164</v>
      </c>
      <c r="J317" s="557">
        <f t="shared" si="60"/>
        <v>782564</v>
      </c>
      <c r="K317" s="591">
        <f t="shared" si="60"/>
        <v>717064</v>
      </c>
    </row>
    <row r="318" spans="1:11" ht="12.75">
      <c r="A318" s="592" t="s">
        <v>329</v>
      </c>
      <c r="B318" s="583"/>
      <c r="C318" s="583"/>
      <c r="D318" s="598" t="s">
        <v>330</v>
      </c>
      <c r="E318" s="502"/>
      <c r="F318" s="503"/>
      <c r="G318" s="499"/>
      <c r="H318" s="499"/>
      <c r="I318" s="499"/>
      <c r="J318" s="499"/>
      <c r="K318" s="500"/>
    </row>
    <row r="319" spans="1:11" ht="12.75">
      <c r="A319" s="582"/>
      <c r="B319" s="583" t="s">
        <v>331</v>
      </c>
      <c r="C319" s="583">
        <v>610</v>
      </c>
      <c r="D319" s="584" t="s">
        <v>324</v>
      </c>
      <c r="E319" s="328">
        <v>57695.23</v>
      </c>
      <c r="F319" s="284">
        <v>62945.92</v>
      </c>
      <c r="G319" s="285">
        <v>70601</v>
      </c>
      <c r="H319" s="285">
        <v>72001</v>
      </c>
      <c r="I319" s="285">
        <v>81196</v>
      </c>
      <c r="J319" s="285">
        <v>81196</v>
      </c>
      <c r="K319" s="286">
        <v>81196</v>
      </c>
    </row>
    <row r="320" spans="1:11" ht="12.75">
      <c r="A320" s="582"/>
      <c r="B320" s="583" t="s">
        <v>331</v>
      </c>
      <c r="C320" s="583">
        <v>620</v>
      </c>
      <c r="D320" s="584" t="s">
        <v>30</v>
      </c>
      <c r="E320" s="328">
        <v>21600</v>
      </c>
      <c r="F320" s="284">
        <v>24781.42</v>
      </c>
      <c r="G320" s="285">
        <v>28050</v>
      </c>
      <c r="H320" s="285">
        <v>28650</v>
      </c>
      <c r="I320" s="285">
        <v>28428</v>
      </c>
      <c r="J320" s="285">
        <v>28428</v>
      </c>
      <c r="K320" s="286">
        <v>28428</v>
      </c>
    </row>
    <row r="321" spans="1:11" ht="12.75">
      <c r="A321" s="582"/>
      <c r="B321" s="583" t="s">
        <v>331</v>
      </c>
      <c r="C321" s="583">
        <v>630</v>
      </c>
      <c r="D321" s="584" t="s">
        <v>71</v>
      </c>
      <c r="E321" s="502">
        <v>11865.84</v>
      </c>
      <c r="F321" s="503">
        <v>8434.28</v>
      </c>
      <c r="G321" s="499">
        <v>10500</v>
      </c>
      <c r="H321" s="499">
        <v>13526</v>
      </c>
      <c r="I321" s="499">
        <v>10500</v>
      </c>
      <c r="J321" s="499">
        <v>10500</v>
      </c>
      <c r="K321" s="500">
        <v>10500</v>
      </c>
    </row>
    <row r="322" spans="1:11" ht="12.75">
      <c r="A322" s="582"/>
      <c r="B322" s="583" t="s">
        <v>331</v>
      </c>
      <c r="C322" s="583">
        <v>640</v>
      </c>
      <c r="D322" s="584" t="s">
        <v>332</v>
      </c>
      <c r="E322" s="502">
        <v>456.83</v>
      </c>
      <c r="F322" s="503">
        <v>2657.68</v>
      </c>
      <c r="G322" s="499">
        <v>7096</v>
      </c>
      <c r="H322" s="499">
        <v>2906</v>
      </c>
      <c r="I322" s="499">
        <v>100</v>
      </c>
      <c r="J322" s="499">
        <v>100</v>
      </c>
      <c r="K322" s="500">
        <v>100</v>
      </c>
    </row>
    <row r="323" spans="1:11" ht="12.75">
      <c r="A323" s="595"/>
      <c r="B323" s="596"/>
      <c r="C323" s="596"/>
      <c r="D323" s="597" t="s">
        <v>333</v>
      </c>
      <c r="E323" s="333">
        <f aca="true" t="shared" si="61" ref="E323:K323">SUM(E319:E322)</f>
        <v>91617.90000000001</v>
      </c>
      <c r="F323" s="312">
        <f t="shared" si="61"/>
        <v>98819.29999999999</v>
      </c>
      <c r="G323" s="313">
        <f t="shared" si="61"/>
        <v>116247</v>
      </c>
      <c r="H323" s="313">
        <f t="shared" si="61"/>
        <v>117083</v>
      </c>
      <c r="I323" s="313">
        <f t="shared" si="61"/>
        <v>120224</v>
      </c>
      <c r="J323" s="313">
        <f t="shared" si="61"/>
        <v>120224</v>
      </c>
      <c r="K323" s="324">
        <f t="shared" si="61"/>
        <v>120224</v>
      </c>
    </row>
    <row r="324" spans="1:11" ht="12.75">
      <c r="A324" s="592" t="s">
        <v>334</v>
      </c>
      <c r="B324" s="583"/>
      <c r="C324" s="583"/>
      <c r="D324" s="598" t="s">
        <v>335</v>
      </c>
      <c r="E324" s="502"/>
      <c r="F324" s="503"/>
      <c r="G324" s="499"/>
      <c r="H324" s="499"/>
      <c r="I324" s="499"/>
      <c r="J324" s="499"/>
      <c r="K324" s="500"/>
    </row>
    <row r="325" spans="1:11" ht="12.75">
      <c r="A325" s="582"/>
      <c r="B325" s="583" t="s">
        <v>336</v>
      </c>
      <c r="C325" s="583">
        <v>610</v>
      </c>
      <c r="D325" s="584" t="s">
        <v>324</v>
      </c>
      <c r="E325" s="502">
        <v>22139.4</v>
      </c>
      <c r="F325" s="503">
        <v>24238</v>
      </c>
      <c r="G325" s="499">
        <v>30085</v>
      </c>
      <c r="H325" s="499">
        <v>33885</v>
      </c>
      <c r="I325" s="499">
        <v>60048</v>
      </c>
      <c r="J325" s="499">
        <v>57148</v>
      </c>
      <c r="K325" s="500">
        <v>57148</v>
      </c>
    </row>
    <row r="326" spans="1:11" ht="12.75">
      <c r="A326" s="582"/>
      <c r="B326" s="583" t="s">
        <v>336</v>
      </c>
      <c r="C326" s="583">
        <v>620</v>
      </c>
      <c r="D326" s="584" t="s">
        <v>30</v>
      </c>
      <c r="E326" s="502">
        <v>7650</v>
      </c>
      <c r="F326" s="503">
        <v>9907</v>
      </c>
      <c r="G326" s="499">
        <v>10515</v>
      </c>
      <c r="H326" s="499">
        <v>11765</v>
      </c>
      <c r="I326" s="499">
        <v>20978</v>
      </c>
      <c r="J326" s="499">
        <v>19878</v>
      </c>
      <c r="K326" s="500">
        <v>19878</v>
      </c>
    </row>
    <row r="327" spans="1:11" ht="12.75">
      <c r="A327" s="582"/>
      <c r="B327" s="583" t="s">
        <v>336</v>
      </c>
      <c r="C327" s="585">
        <v>630</v>
      </c>
      <c r="D327" s="586" t="s">
        <v>71</v>
      </c>
      <c r="E327" s="502">
        <v>11816.3</v>
      </c>
      <c r="F327" s="503">
        <v>41378.41</v>
      </c>
      <c r="G327" s="499">
        <v>38222</v>
      </c>
      <c r="H327" s="499">
        <v>61222</v>
      </c>
      <c r="I327" s="499">
        <v>91400</v>
      </c>
      <c r="J327" s="499">
        <v>91400</v>
      </c>
      <c r="K327" s="500">
        <v>91400</v>
      </c>
    </row>
    <row r="328" spans="1:11" ht="12.75">
      <c r="A328" s="582"/>
      <c r="B328" s="583" t="s">
        <v>337</v>
      </c>
      <c r="C328" s="585">
        <v>640</v>
      </c>
      <c r="D328" s="584" t="s">
        <v>332</v>
      </c>
      <c r="E328" s="502">
        <v>50.77</v>
      </c>
      <c r="F328" s="503">
        <v>1727.46</v>
      </c>
      <c r="G328" s="499"/>
      <c r="H328" s="499">
        <v>100</v>
      </c>
      <c r="I328" s="499">
        <v>3000</v>
      </c>
      <c r="J328" s="499">
        <v>100</v>
      </c>
      <c r="K328" s="500">
        <v>100</v>
      </c>
    </row>
    <row r="329" spans="1:11" ht="12.75">
      <c r="A329" s="587"/>
      <c r="B329" s="495"/>
      <c r="C329" s="527"/>
      <c r="D329" s="588" t="s">
        <v>26</v>
      </c>
      <c r="E329" s="589">
        <f aca="true" t="shared" si="62" ref="E329:K329">SUM(E325:E328)</f>
        <v>41656.469999999994</v>
      </c>
      <c r="F329" s="590">
        <f t="shared" si="62"/>
        <v>77250.87000000001</v>
      </c>
      <c r="G329" s="557">
        <f t="shared" si="62"/>
        <v>78822</v>
      </c>
      <c r="H329" s="557">
        <f t="shared" si="62"/>
        <v>106972</v>
      </c>
      <c r="I329" s="557">
        <f t="shared" si="62"/>
        <v>175426</v>
      </c>
      <c r="J329" s="557">
        <f t="shared" si="62"/>
        <v>168526</v>
      </c>
      <c r="K329" s="591">
        <f t="shared" si="62"/>
        <v>168526</v>
      </c>
    </row>
    <row r="330" spans="1:11" ht="12.75">
      <c r="A330" s="592" t="s">
        <v>334</v>
      </c>
      <c r="B330" s="583"/>
      <c r="C330" s="585"/>
      <c r="D330" s="598" t="s">
        <v>338</v>
      </c>
      <c r="E330" s="599"/>
      <c r="F330" s="600"/>
      <c r="G330" s="601"/>
      <c r="H330" s="601"/>
      <c r="I330" s="601"/>
      <c r="J330" s="601"/>
      <c r="K330" s="602"/>
    </row>
    <row r="331" spans="1:11" ht="12.75">
      <c r="A331" s="582"/>
      <c r="B331" s="583" t="s">
        <v>339</v>
      </c>
      <c r="C331" s="583">
        <v>610</v>
      </c>
      <c r="D331" s="584" t="s">
        <v>324</v>
      </c>
      <c r="E331" s="502">
        <v>18331</v>
      </c>
      <c r="F331" s="503">
        <v>18478.62</v>
      </c>
      <c r="G331" s="499">
        <v>21786</v>
      </c>
      <c r="H331" s="499">
        <v>22186</v>
      </c>
      <c r="I331" s="499"/>
      <c r="J331" s="499"/>
      <c r="K331" s="500"/>
    </row>
    <row r="332" spans="1:11" ht="12.75">
      <c r="A332" s="582"/>
      <c r="B332" s="583" t="s">
        <v>339</v>
      </c>
      <c r="C332" s="583">
        <v>620</v>
      </c>
      <c r="D332" s="584" t="s">
        <v>30</v>
      </c>
      <c r="E332" s="502">
        <v>6460</v>
      </c>
      <c r="F332" s="503">
        <v>5637.16</v>
      </c>
      <c r="G332" s="499">
        <v>7614</v>
      </c>
      <c r="H332" s="499">
        <v>7764</v>
      </c>
      <c r="I332" s="499"/>
      <c r="J332" s="499"/>
      <c r="K332" s="500"/>
    </row>
    <row r="333" spans="1:11" ht="12.75">
      <c r="A333" s="582"/>
      <c r="B333" s="583" t="s">
        <v>339</v>
      </c>
      <c r="C333" s="585">
        <v>630</v>
      </c>
      <c r="D333" s="586" t="s">
        <v>71</v>
      </c>
      <c r="E333" s="497">
        <v>8457.47</v>
      </c>
      <c r="F333" s="498">
        <v>30840.65</v>
      </c>
      <c r="G333" s="603">
        <v>27678</v>
      </c>
      <c r="H333" s="603">
        <v>43809</v>
      </c>
      <c r="I333" s="603"/>
      <c r="J333" s="603"/>
      <c r="K333" s="604"/>
    </row>
    <row r="334" spans="1:11" ht="12.75">
      <c r="A334" s="582"/>
      <c r="B334" s="583" t="s">
        <v>339</v>
      </c>
      <c r="C334" s="585">
        <v>640</v>
      </c>
      <c r="D334" s="586" t="s">
        <v>340</v>
      </c>
      <c r="E334" s="497">
        <v>36.76</v>
      </c>
      <c r="F334" s="498">
        <v>52.8</v>
      </c>
      <c r="G334" s="603"/>
      <c r="H334" s="603">
        <v>100</v>
      </c>
      <c r="I334" s="603"/>
      <c r="J334" s="603"/>
      <c r="K334" s="604"/>
    </row>
    <row r="335" spans="1:11" ht="12.75">
      <c r="A335" s="587"/>
      <c r="B335" s="495"/>
      <c r="C335" s="527"/>
      <c r="D335" s="588" t="s">
        <v>26</v>
      </c>
      <c r="E335" s="589">
        <f>SUM(E331:E334)</f>
        <v>33285.23</v>
      </c>
      <c r="F335" s="590">
        <f>SUM(F331:F334)</f>
        <v>55009.23</v>
      </c>
      <c r="G335" s="557">
        <f>SUM(G331:G334)</f>
        <v>57078</v>
      </c>
      <c r="H335" s="557">
        <f>SUM(H331:H334)</f>
        <v>73859</v>
      </c>
      <c r="I335" s="557"/>
      <c r="J335" s="557"/>
      <c r="K335" s="591"/>
    </row>
    <row r="336" spans="1:11" ht="12.75">
      <c r="A336" s="595"/>
      <c r="B336" s="596"/>
      <c r="C336" s="596"/>
      <c r="D336" s="597" t="s">
        <v>485</v>
      </c>
      <c r="E336" s="589">
        <f aca="true" t="shared" si="63" ref="E336:K336">E335+E329</f>
        <v>74941.7</v>
      </c>
      <c r="F336" s="590">
        <f t="shared" si="63"/>
        <v>132260.1</v>
      </c>
      <c r="G336" s="557">
        <f t="shared" si="63"/>
        <v>135900</v>
      </c>
      <c r="H336" s="557">
        <f t="shared" si="63"/>
        <v>180831</v>
      </c>
      <c r="I336" s="557">
        <f t="shared" si="63"/>
        <v>175426</v>
      </c>
      <c r="J336" s="557">
        <f t="shared" si="63"/>
        <v>168526</v>
      </c>
      <c r="K336" s="591">
        <f t="shared" si="63"/>
        <v>168526</v>
      </c>
    </row>
    <row r="337" spans="1:11" ht="12.75">
      <c r="A337" s="605" t="s">
        <v>186</v>
      </c>
      <c r="B337" s="606"/>
      <c r="C337" s="607"/>
      <c r="D337" s="367" t="s">
        <v>187</v>
      </c>
      <c r="E337" s="599"/>
      <c r="F337" s="600"/>
      <c r="G337" s="601"/>
      <c r="H337" s="601"/>
      <c r="I337" s="601"/>
      <c r="J337" s="601"/>
      <c r="K337" s="602"/>
    </row>
    <row r="338" spans="1:11" ht="12.75">
      <c r="A338" s="582"/>
      <c r="B338" s="585"/>
      <c r="C338" s="585"/>
      <c r="D338" s="338" t="s">
        <v>341</v>
      </c>
      <c r="E338" s="502"/>
      <c r="F338" s="503"/>
      <c r="G338" s="499"/>
      <c r="H338" s="499"/>
      <c r="I338" s="499"/>
      <c r="J338" s="499"/>
      <c r="K338" s="500"/>
    </row>
    <row r="339" spans="1:11" ht="12.75">
      <c r="A339" s="582"/>
      <c r="B339" s="583" t="s">
        <v>323</v>
      </c>
      <c r="C339" s="585">
        <v>640</v>
      </c>
      <c r="D339" s="338" t="s">
        <v>342</v>
      </c>
      <c r="E339" s="337">
        <v>819.2</v>
      </c>
      <c r="F339" s="334">
        <v>230.8</v>
      </c>
      <c r="G339" s="335">
        <v>600</v>
      </c>
      <c r="H339" s="335">
        <v>600</v>
      </c>
      <c r="I339" s="335">
        <v>600</v>
      </c>
      <c r="J339" s="335">
        <v>600</v>
      </c>
      <c r="K339" s="336">
        <v>600</v>
      </c>
    </row>
    <row r="340" spans="1:11" ht="12.75">
      <c r="A340" s="582"/>
      <c r="B340" s="583" t="s">
        <v>323</v>
      </c>
      <c r="C340" s="585">
        <v>640</v>
      </c>
      <c r="D340" s="338" t="s">
        <v>343</v>
      </c>
      <c r="E340" s="608">
        <v>166.3</v>
      </c>
      <c r="F340" s="609">
        <v>108.2</v>
      </c>
      <c r="G340" s="610"/>
      <c r="H340" s="610">
        <v>54</v>
      </c>
      <c r="I340" s="610"/>
      <c r="J340" s="610"/>
      <c r="K340" s="611"/>
    </row>
    <row r="341" spans="1:11" ht="12.75">
      <c r="A341" s="582"/>
      <c r="B341" s="583" t="s">
        <v>344</v>
      </c>
      <c r="C341" s="585">
        <v>640</v>
      </c>
      <c r="D341" s="338" t="s">
        <v>345</v>
      </c>
      <c r="E341" s="337">
        <v>298.8</v>
      </c>
      <c r="F341" s="334">
        <v>116.2</v>
      </c>
      <c r="G341" s="335">
        <v>500</v>
      </c>
      <c r="H341" s="335">
        <v>500</v>
      </c>
      <c r="I341" s="335">
        <v>500</v>
      </c>
      <c r="J341" s="335">
        <v>500</v>
      </c>
      <c r="K341" s="336">
        <v>500</v>
      </c>
    </row>
    <row r="342" spans="1:11" ht="12.75">
      <c r="A342" s="612"/>
      <c r="B342" s="613"/>
      <c r="C342" s="613"/>
      <c r="D342" s="428" t="s">
        <v>26</v>
      </c>
      <c r="E342" s="614">
        <f aca="true" t="shared" si="64" ref="E342:K342">SUM(E339:E341)</f>
        <v>1284.3</v>
      </c>
      <c r="F342" s="615">
        <f t="shared" si="64"/>
        <v>455.2</v>
      </c>
      <c r="G342" s="616">
        <f t="shared" si="64"/>
        <v>1100</v>
      </c>
      <c r="H342" s="616">
        <f t="shared" si="64"/>
        <v>1154</v>
      </c>
      <c r="I342" s="616">
        <f t="shared" si="64"/>
        <v>1100</v>
      </c>
      <c r="J342" s="616">
        <f t="shared" si="64"/>
        <v>1100</v>
      </c>
      <c r="K342" s="617">
        <f t="shared" si="64"/>
        <v>1100</v>
      </c>
    </row>
    <row r="343" spans="1:11" ht="12.75">
      <c r="A343" s="618"/>
      <c r="B343" s="619"/>
      <c r="C343" s="619"/>
      <c r="D343" s="429" t="s">
        <v>346</v>
      </c>
      <c r="E343" s="620">
        <f aca="true" t="shared" si="65" ref="E343:K343">E342+E336+E323+E317</f>
        <v>826120.92</v>
      </c>
      <c r="F343" s="621">
        <f t="shared" si="65"/>
        <v>914727.96</v>
      </c>
      <c r="G343" s="622">
        <f t="shared" si="65"/>
        <v>1023929</v>
      </c>
      <c r="H343" s="622">
        <f t="shared" si="65"/>
        <v>1115142</v>
      </c>
      <c r="I343" s="622">
        <f t="shared" si="65"/>
        <v>1148914</v>
      </c>
      <c r="J343" s="622">
        <f t="shared" si="65"/>
        <v>1072414</v>
      </c>
      <c r="K343" s="623">
        <f t="shared" si="65"/>
        <v>1006914</v>
      </c>
    </row>
    <row r="344" spans="1:11" ht="12.75">
      <c r="A344" s="624"/>
      <c r="B344" s="29"/>
      <c r="C344" s="29"/>
      <c r="D344" s="29"/>
      <c r="E344" s="625"/>
      <c r="F344" s="625"/>
      <c r="G344" s="626"/>
      <c r="H344" s="626"/>
      <c r="I344" s="626"/>
      <c r="J344" s="626"/>
      <c r="K344" s="626"/>
    </row>
    <row r="345" spans="1:11" ht="12.75">
      <c r="A345" s="624"/>
      <c r="B345" s="29"/>
      <c r="C345" s="29"/>
      <c r="D345" s="29"/>
      <c r="E345" s="625"/>
      <c r="F345" s="625"/>
      <c r="G345" s="626"/>
      <c r="H345" s="626"/>
      <c r="I345" s="626"/>
      <c r="J345" s="626"/>
      <c r="K345" s="626"/>
    </row>
    <row r="346" spans="1:11" ht="15.75">
      <c r="A346" s="627" t="s">
        <v>416</v>
      </c>
      <c r="B346" s="569"/>
      <c r="C346" s="628"/>
      <c r="D346" s="628"/>
      <c r="E346" s="628"/>
      <c r="F346" s="569"/>
      <c r="G346" s="569"/>
      <c r="H346" s="629"/>
      <c r="I346" s="569"/>
      <c r="J346" s="569"/>
      <c r="K346" s="569"/>
    </row>
    <row r="347" spans="1:11" ht="12.75">
      <c r="A347" s="630"/>
      <c r="B347" s="631"/>
      <c r="C347" s="632"/>
      <c r="D347" s="632"/>
      <c r="E347" s="632"/>
      <c r="F347" s="632"/>
      <c r="G347" s="632"/>
      <c r="H347" s="633"/>
      <c r="I347" s="632"/>
      <c r="J347" s="632"/>
      <c r="K347" s="632"/>
    </row>
    <row r="348" spans="1:11" ht="12.75">
      <c r="A348" s="571" t="s">
        <v>387</v>
      </c>
      <c r="B348" s="572"/>
      <c r="C348" s="634"/>
      <c r="D348" s="630"/>
      <c r="E348" s="630"/>
      <c r="F348" s="635"/>
      <c r="G348" s="635"/>
      <c r="H348" s="636"/>
      <c r="I348" s="635"/>
      <c r="J348" s="635"/>
      <c r="K348" s="391"/>
    </row>
    <row r="349" spans="1:23" s="644" customFormat="1" ht="12.75">
      <c r="A349" s="366" t="s">
        <v>347</v>
      </c>
      <c r="B349" s="473"/>
      <c r="C349" s="473"/>
      <c r="D349" s="637" t="s">
        <v>348</v>
      </c>
      <c r="E349" s="638"/>
      <c r="F349" s="639"/>
      <c r="G349" s="640"/>
      <c r="H349" s="641"/>
      <c r="I349" s="640"/>
      <c r="J349" s="640"/>
      <c r="K349" s="642"/>
      <c r="L349" s="483"/>
      <c r="M349" s="540"/>
      <c r="N349" s="483"/>
      <c r="O349" s="483"/>
      <c r="P349" s="643"/>
      <c r="Q349" s="643"/>
      <c r="R349" s="643"/>
      <c r="S349" s="643"/>
      <c r="T349" s="643"/>
      <c r="U349" s="643"/>
      <c r="V349" s="643"/>
      <c r="W349" s="643"/>
    </row>
    <row r="350" spans="1:11" ht="12.75">
      <c r="A350" s="645"/>
      <c r="B350" s="490" t="s">
        <v>349</v>
      </c>
      <c r="C350" s="513">
        <v>610</v>
      </c>
      <c r="D350" s="517" t="s">
        <v>324</v>
      </c>
      <c r="E350" s="502">
        <v>183909</v>
      </c>
      <c r="F350" s="503">
        <v>224491.62</v>
      </c>
      <c r="G350" s="499">
        <v>226311</v>
      </c>
      <c r="H350" s="499">
        <v>244886</v>
      </c>
      <c r="I350" s="499">
        <v>263191</v>
      </c>
      <c r="J350" s="499">
        <v>262089</v>
      </c>
      <c r="K350" s="500">
        <v>262089</v>
      </c>
    </row>
    <row r="351" spans="1:11" ht="12.75">
      <c r="A351" s="645"/>
      <c r="B351" s="490" t="s">
        <v>349</v>
      </c>
      <c r="C351" s="513">
        <v>620</v>
      </c>
      <c r="D351" s="517" t="s">
        <v>30</v>
      </c>
      <c r="E351" s="502">
        <v>67986.07</v>
      </c>
      <c r="F351" s="503">
        <v>82648.87</v>
      </c>
      <c r="G351" s="499">
        <v>79097</v>
      </c>
      <c r="H351" s="499">
        <v>93578</v>
      </c>
      <c r="I351" s="499">
        <v>91985</v>
      </c>
      <c r="J351" s="499">
        <v>92555</v>
      </c>
      <c r="K351" s="500">
        <v>92555</v>
      </c>
    </row>
    <row r="352" spans="1:11" ht="12.75">
      <c r="A352" s="645"/>
      <c r="B352" s="490" t="s">
        <v>349</v>
      </c>
      <c r="C352" s="513">
        <v>630</v>
      </c>
      <c r="D352" s="517" t="s">
        <v>71</v>
      </c>
      <c r="E352" s="502">
        <v>69186.33</v>
      </c>
      <c r="F352" s="503">
        <v>45184.2</v>
      </c>
      <c r="G352" s="499">
        <v>54468</v>
      </c>
      <c r="H352" s="499">
        <v>88303</v>
      </c>
      <c r="I352" s="499">
        <v>44132</v>
      </c>
      <c r="J352" s="499">
        <v>44132</v>
      </c>
      <c r="K352" s="500">
        <v>44132</v>
      </c>
    </row>
    <row r="353" spans="1:11" ht="12.75">
      <c r="A353" s="645"/>
      <c r="B353" s="490" t="s">
        <v>349</v>
      </c>
      <c r="C353" s="490">
        <v>640</v>
      </c>
      <c r="D353" s="493" t="s">
        <v>325</v>
      </c>
      <c r="E353" s="646">
        <v>309.73</v>
      </c>
      <c r="F353" s="503">
        <v>1058.39</v>
      </c>
      <c r="G353" s="499">
        <v>0</v>
      </c>
      <c r="H353" s="499">
        <v>2600</v>
      </c>
      <c r="I353" s="499">
        <v>0</v>
      </c>
      <c r="J353" s="499">
        <v>0</v>
      </c>
      <c r="K353" s="500">
        <v>0</v>
      </c>
    </row>
    <row r="354" spans="1:23" s="644" customFormat="1" ht="12.75">
      <c r="A354" s="647"/>
      <c r="B354" s="548"/>
      <c r="C354" s="648"/>
      <c r="D354" s="588" t="s">
        <v>385</v>
      </c>
      <c r="E354" s="589">
        <f aca="true" t="shared" si="66" ref="E354:K354">SUM(E350:E353)</f>
        <v>321391.13</v>
      </c>
      <c r="F354" s="590">
        <f t="shared" si="66"/>
        <v>353383.08</v>
      </c>
      <c r="G354" s="557">
        <f t="shared" si="66"/>
        <v>359876</v>
      </c>
      <c r="H354" s="557">
        <f t="shared" si="66"/>
        <v>429367</v>
      </c>
      <c r="I354" s="557">
        <f t="shared" si="66"/>
        <v>399308</v>
      </c>
      <c r="J354" s="557">
        <f t="shared" si="66"/>
        <v>398776</v>
      </c>
      <c r="K354" s="591">
        <f t="shared" si="66"/>
        <v>398776</v>
      </c>
      <c r="L354" s="483"/>
      <c r="M354" s="540"/>
      <c r="N354" s="483"/>
      <c r="O354" s="483"/>
      <c r="P354" s="643"/>
      <c r="Q354" s="643"/>
      <c r="R354" s="643"/>
      <c r="S354" s="643"/>
      <c r="T354" s="643"/>
      <c r="U354" s="643"/>
      <c r="V354" s="643"/>
      <c r="W354" s="643"/>
    </row>
    <row r="355" spans="1:23" s="644" customFormat="1" ht="12.75">
      <c r="A355" s="649" t="s">
        <v>347</v>
      </c>
      <c r="B355" s="512"/>
      <c r="C355" s="512"/>
      <c r="D355" s="650" t="s">
        <v>350</v>
      </c>
      <c r="E355" s="651"/>
      <c r="F355" s="557"/>
      <c r="G355" s="652"/>
      <c r="H355" s="652"/>
      <c r="I355" s="652"/>
      <c r="J355" s="652"/>
      <c r="K355" s="653"/>
      <c r="L355" s="483"/>
      <c r="M355" s="540"/>
      <c r="N355" s="483"/>
      <c r="O355" s="483"/>
      <c r="P355" s="643"/>
      <c r="Q355" s="643"/>
      <c r="R355" s="643"/>
      <c r="S355" s="643"/>
      <c r="T355" s="643"/>
      <c r="U355" s="643"/>
      <c r="V355" s="643"/>
      <c r="W355" s="643"/>
    </row>
    <row r="356" spans="1:11" ht="12.75">
      <c r="A356" s="645"/>
      <c r="B356" s="490" t="s">
        <v>351</v>
      </c>
      <c r="C356" s="513">
        <v>610</v>
      </c>
      <c r="D356" s="517" t="s">
        <v>324</v>
      </c>
      <c r="E356" s="502">
        <v>102079.32</v>
      </c>
      <c r="F356" s="503">
        <v>112423.9</v>
      </c>
      <c r="G356" s="499">
        <v>113774</v>
      </c>
      <c r="H356" s="499">
        <v>128824</v>
      </c>
      <c r="I356" s="499">
        <v>123450</v>
      </c>
      <c r="J356" s="499">
        <v>135900</v>
      </c>
      <c r="K356" s="500">
        <v>135900</v>
      </c>
    </row>
    <row r="357" spans="1:11" ht="12.75">
      <c r="A357" s="645"/>
      <c r="B357" s="490" t="s">
        <v>351</v>
      </c>
      <c r="C357" s="513">
        <v>620</v>
      </c>
      <c r="D357" s="517" t="s">
        <v>30</v>
      </c>
      <c r="E357" s="502">
        <v>39563.86</v>
      </c>
      <c r="F357" s="503">
        <v>41121.06</v>
      </c>
      <c r="G357" s="499">
        <v>39763</v>
      </c>
      <c r="H357" s="499">
        <v>44050</v>
      </c>
      <c r="I357" s="499">
        <v>43156</v>
      </c>
      <c r="J357" s="499">
        <v>47506</v>
      </c>
      <c r="K357" s="500">
        <v>47506</v>
      </c>
    </row>
    <row r="358" spans="1:11" ht="12.75">
      <c r="A358" s="645"/>
      <c r="B358" s="490" t="s">
        <v>351</v>
      </c>
      <c r="C358" s="490">
        <v>630</v>
      </c>
      <c r="D358" s="493" t="s">
        <v>71</v>
      </c>
      <c r="E358" s="502">
        <v>39882.75</v>
      </c>
      <c r="F358" s="503">
        <v>35046.41</v>
      </c>
      <c r="G358" s="499">
        <v>38029</v>
      </c>
      <c r="H358" s="499">
        <v>40533</v>
      </c>
      <c r="I358" s="499">
        <v>40250</v>
      </c>
      <c r="J358" s="499">
        <v>42682</v>
      </c>
      <c r="K358" s="500">
        <v>42682</v>
      </c>
    </row>
    <row r="359" spans="1:11" ht="12.75">
      <c r="A359" s="645"/>
      <c r="B359" s="490" t="s">
        <v>351</v>
      </c>
      <c r="C359" s="490">
        <v>640</v>
      </c>
      <c r="D359" s="493" t="s">
        <v>325</v>
      </c>
      <c r="E359" s="497">
        <v>118</v>
      </c>
      <c r="F359" s="503">
        <v>469.23</v>
      </c>
      <c r="G359" s="499">
        <v>0</v>
      </c>
      <c r="H359" s="499">
        <v>1000</v>
      </c>
      <c r="I359" s="499">
        <v>0</v>
      </c>
      <c r="J359" s="499">
        <v>0</v>
      </c>
      <c r="K359" s="500">
        <v>0</v>
      </c>
    </row>
    <row r="360" spans="1:23" s="644" customFormat="1" ht="12.75">
      <c r="A360" s="654"/>
      <c r="B360" s="655"/>
      <c r="C360" s="656"/>
      <c r="D360" s="657" t="s">
        <v>486</v>
      </c>
      <c r="E360" s="658">
        <f aca="true" t="shared" si="67" ref="E360:K360">SUM(E356:E359)</f>
        <v>181643.93</v>
      </c>
      <c r="F360" s="659">
        <f t="shared" si="67"/>
        <v>189060.6</v>
      </c>
      <c r="G360" s="660">
        <f t="shared" si="67"/>
        <v>191566</v>
      </c>
      <c r="H360" s="660">
        <f t="shared" si="67"/>
        <v>214407</v>
      </c>
      <c r="I360" s="660">
        <f t="shared" si="67"/>
        <v>206856</v>
      </c>
      <c r="J360" s="660">
        <f t="shared" si="67"/>
        <v>226088</v>
      </c>
      <c r="K360" s="661">
        <f t="shared" si="67"/>
        <v>226088</v>
      </c>
      <c r="L360" s="483"/>
      <c r="M360" s="540"/>
      <c r="N360" s="483"/>
      <c r="O360" s="483"/>
      <c r="P360" s="643"/>
      <c r="Q360" s="643"/>
      <c r="R360" s="643"/>
      <c r="S360" s="643"/>
      <c r="T360" s="643"/>
      <c r="U360" s="643"/>
      <c r="V360" s="643"/>
      <c r="W360" s="643"/>
    </row>
    <row r="361" spans="1:11" ht="12.75">
      <c r="A361" s="587"/>
      <c r="B361" s="527"/>
      <c r="C361" s="495"/>
      <c r="D361" s="588" t="s">
        <v>487</v>
      </c>
      <c r="E361" s="589">
        <f aca="true" t="shared" si="68" ref="E361:K361">SUM(E354,E360)</f>
        <v>503035.06</v>
      </c>
      <c r="F361" s="590">
        <f t="shared" si="68"/>
        <v>542443.68</v>
      </c>
      <c r="G361" s="557">
        <f t="shared" si="68"/>
        <v>551442</v>
      </c>
      <c r="H361" s="557">
        <f t="shared" si="68"/>
        <v>643774</v>
      </c>
      <c r="I361" s="557">
        <f t="shared" si="68"/>
        <v>606164</v>
      </c>
      <c r="J361" s="557">
        <f t="shared" si="68"/>
        <v>624864</v>
      </c>
      <c r="K361" s="591">
        <f t="shared" si="68"/>
        <v>624864</v>
      </c>
    </row>
    <row r="362" spans="1:23" s="644" customFormat="1" ht="12.75">
      <c r="A362" s="662" t="s">
        <v>352</v>
      </c>
      <c r="B362" s="663"/>
      <c r="C362" s="664"/>
      <c r="D362" s="665" t="s">
        <v>330</v>
      </c>
      <c r="E362" s="666"/>
      <c r="F362" s="667"/>
      <c r="G362" s="667"/>
      <c r="H362" s="667"/>
      <c r="I362" s="667"/>
      <c r="J362" s="667"/>
      <c r="K362" s="668"/>
      <c r="L362" s="483"/>
      <c r="M362" s="540"/>
      <c r="N362" s="483"/>
      <c r="O362" s="483"/>
      <c r="P362" s="643"/>
      <c r="Q362" s="643"/>
      <c r="R362" s="643"/>
      <c r="S362" s="643"/>
      <c r="T362" s="643"/>
      <c r="U362" s="643"/>
      <c r="V362" s="643"/>
      <c r="W362" s="643"/>
    </row>
    <row r="363" spans="1:11" ht="12.75">
      <c r="A363" s="645"/>
      <c r="B363" s="513" t="s">
        <v>353</v>
      </c>
      <c r="C363" s="513">
        <v>610</v>
      </c>
      <c r="D363" s="669" t="s">
        <v>324</v>
      </c>
      <c r="E363" s="502">
        <v>18372.42</v>
      </c>
      <c r="F363" s="284">
        <v>20371.26</v>
      </c>
      <c r="G363" s="285">
        <v>23420</v>
      </c>
      <c r="H363" s="285">
        <v>23420</v>
      </c>
      <c r="I363" s="285">
        <v>24852</v>
      </c>
      <c r="J363" s="285">
        <v>26320</v>
      </c>
      <c r="K363" s="286">
        <v>26320</v>
      </c>
    </row>
    <row r="364" spans="1:11" ht="12.75">
      <c r="A364" s="645"/>
      <c r="B364" s="513" t="s">
        <v>353</v>
      </c>
      <c r="C364" s="513">
        <v>620</v>
      </c>
      <c r="D364" s="517" t="s">
        <v>30</v>
      </c>
      <c r="E364" s="502">
        <v>6805.12</v>
      </c>
      <c r="F364" s="284">
        <v>7394.3</v>
      </c>
      <c r="G364" s="285">
        <v>8500</v>
      </c>
      <c r="H364" s="285">
        <v>8500</v>
      </c>
      <c r="I364" s="285">
        <v>8766</v>
      </c>
      <c r="J364" s="285">
        <v>9280</v>
      </c>
      <c r="K364" s="286">
        <v>9280</v>
      </c>
    </row>
    <row r="365" spans="1:11" ht="12.75">
      <c r="A365" s="645"/>
      <c r="B365" s="513" t="s">
        <v>353</v>
      </c>
      <c r="C365" s="490">
        <v>630</v>
      </c>
      <c r="D365" s="493" t="s">
        <v>71</v>
      </c>
      <c r="E365" s="502">
        <v>3962.85</v>
      </c>
      <c r="F365" s="284">
        <v>4196.75</v>
      </c>
      <c r="G365" s="285">
        <v>5200</v>
      </c>
      <c r="H365" s="285">
        <v>4300</v>
      </c>
      <c r="I365" s="285">
        <v>5200</v>
      </c>
      <c r="J365" s="285">
        <v>5200</v>
      </c>
      <c r="K365" s="286">
        <v>5200</v>
      </c>
    </row>
    <row r="366" spans="1:11" ht="12.75">
      <c r="A366" s="645"/>
      <c r="B366" s="513" t="s">
        <v>353</v>
      </c>
      <c r="C366" s="490">
        <v>640</v>
      </c>
      <c r="D366" s="517" t="s">
        <v>325</v>
      </c>
      <c r="E366" s="670">
        <v>155.66</v>
      </c>
      <c r="F366" s="284">
        <v>52.69</v>
      </c>
      <c r="G366" s="285">
        <v>0</v>
      </c>
      <c r="H366" s="285">
        <v>0</v>
      </c>
      <c r="I366" s="285">
        <v>0</v>
      </c>
      <c r="J366" s="285">
        <v>0</v>
      </c>
      <c r="K366" s="286">
        <v>0</v>
      </c>
    </row>
    <row r="367" spans="1:23" s="644" customFormat="1" ht="12.75">
      <c r="A367" s="587"/>
      <c r="B367" s="495"/>
      <c r="C367" s="527"/>
      <c r="D367" s="588" t="s">
        <v>26</v>
      </c>
      <c r="E367" s="369">
        <f aca="true" t="shared" si="69" ref="E367:K367">SUM(E363:E366)</f>
        <v>29296.049999999996</v>
      </c>
      <c r="F367" s="370">
        <f t="shared" si="69"/>
        <v>32014.999999999996</v>
      </c>
      <c r="G367" s="371">
        <f t="shared" si="69"/>
        <v>37120</v>
      </c>
      <c r="H367" s="371">
        <f t="shared" si="69"/>
        <v>36220</v>
      </c>
      <c r="I367" s="371">
        <f t="shared" si="69"/>
        <v>38818</v>
      </c>
      <c r="J367" s="371">
        <f t="shared" si="69"/>
        <v>40800</v>
      </c>
      <c r="K367" s="372">
        <f t="shared" si="69"/>
        <v>40800</v>
      </c>
      <c r="L367" s="483"/>
      <c r="M367" s="540"/>
      <c r="N367" s="483"/>
      <c r="O367" s="483"/>
      <c r="P367" s="643"/>
      <c r="Q367" s="643"/>
      <c r="R367" s="643"/>
      <c r="S367" s="643"/>
      <c r="T367" s="643"/>
      <c r="U367" s="643"/>
      <c r="V367" s="643"/>
      <c r="W367" s="643"/>
    </row>
    <row r="368" spans="1:23" s="644" customFormat="1" ht="12.75">
      <c r="A368" s="373" t="s">
        <v>354</v>
      </c>
      <c r="B368" s="671"/>
      <c r="C368" s="512"/>
      <c r="D368" s="672" t="s">
        <v>355</v>
      </c>
      <c r="E368" s="673"/>
      <c r="F368" s="557"/>
      <c r="G368" s="557"/>
      <c r="H368" s="557"/>
      <c r="I368" s="557"/>
      <c r="J368" s="557"/>
      <c r="K368" s="591"/>
      <c r="L368" s="483"/>
      <c r="M368" s="540"/>
      <c r="N368" s="483"/>
      <c r="O368" s="483"/>
      <c r="P368" s="643"/>
      <c r="Q368" s="643"/>
      <c r="R368" s="643"/>
      <c r="S368" s="643"/>
      <c r="T368" s="643"/>
      <c r="U368" s="643"/>
      <c r="V368" s="643"/>
      <c r="W368" s="643"/>
    </row>
    <row r="369" spans="1:11" ht="12.75">
      <c r="A369" s="645"/>
      <c r="B369" s="513" t="s">
        <v>356</v>
      </c>
      <c r="C369" s="513">
        <v>610</v>
      </c>
      <c r="D369" s="517" t="s">
        <v>324</v>
      </c>
      <c r="E369" s="502">
        <v>9533.43</v>
      </c>
      <c r="F369" s="503">
        <v>10007</v>
      </c>
      <c r="G369" s="499">
        <v>11645</v>
      </c>
      <c r="H369" s="499">
        <v>11435</v>
      </c>
      <c r="I369" s="499"/>
      <c r="J369" s="499"/>
      <c r="K369" s="500"/>
    </row>
    <row r="370" spans="1:11" ht="12.75">
      <c r="A370" s="645"/>
      <c r="B370" s="513" t="s">
        <v>356</v>
      </c>
      <c r="C370" s="513">
        <v>620</v>
      </c>
      <c r="D370" s="517" t="s">
        <v>30</v>
      </c>
      <c r="E370" s="502">
        <v>3492.08</v>
      </c>
      <c r="F370" s="503">
        <v>3541.37</v>
      </c>
      <c r="G370" s="499">
        <v>4221</v>
      </c>
      <c r="H370" s="499">
        <v>4221</v>
      </c>
      <c r="I370" s="499"/>
      <c r="J370" s="499"/>
      <c r="K370" s="500"/>
    </row>
    <row r="371" spans="1:11" ht="12.75">
      <c r="A371" s="645"/>
      <c r="B371" s="513" t="s">
        <v>356</v>
      </c>
      <c r="C371" s="490">
        <v>630</v>
      </c>
      <c r="D371" s="517" t="s">
        <v>71</v>
      </c>
      <c r="E371" s="502">
        <v>3008.76</v>
      </c>
      <c r="F371" s="503">
        <v>9264.44</v>
      </c>
      <c r="G371" s="499">
        <v>10570</v>
      </c>
      <c r="H371" s="499">
        <v>11570</v>
      </c>
      <c r="I371" s="499"/>
      <c r="J371" s="499"/>
      <c r="K371" s="500"/>
    </row>
    <row r="372" spans="1:11" ht="12.75">
      <c r="A372" s="645"/>
      <c r="B372" s="513" t="s">
        <v>356</v>
      </c>
      <c r="C372" s="490">
        <v>640</v>
      </c>
      <c r="D372" s="517" t="s">
        <v>357</v>
      </c>
      <c r="E372" s="674">
        <v>0</v>
      </c>
      <c r="F372" s="503">
        <v>203.72</v>
      </c>
      <c r="G372" s="499">
        <v>0</v>
      </c>
      <c r="H372" s="499">
        <v>300</v>
      </c>
      <c r="I372" s="499"/>
      <c r="J372" s="499"/>
      <c r="K372" s="500"/>
    </row>
    <row r="373" spans="1:23" s="644" customFormat="1" ht="12.75">
      <c r="A373" s="587"/>
      <c r="B373" s="495"/>
      <c r="C373" s="527"/>
      <c r="D373" s="588" t="s">
        <v>26</v>
      </c>
      <c r="E373" s="589">
        <f aca="true" t="shared" si="70" ref="E373:K373">SUM(E369:E372)</f>
        <v>16034.27</v>
      </c>
      <c r="F373" s="590">
        <f t="shared" si="70"/>
        <v>23016.53</v>
      </c>
      <c r="G373" s="557">
        <f t="shared" si="70"/>
        <v>26436</v>
      </c>
      <c r="H373" s="557">
        <f t="shared" si="70"/>
        <v>27526</v>
      </c>
      <c r="I373" s="557">
        <f t="shared" si="70"/>
        <v>0</v>
      </c>
      <c r="J373" s="557">
        <f t="shared" si="70"/>
        <v>0</v>
      </c>
      <c r="K373" s="591">
        <f t="shared" si="70"/>
        <v>0</v>
      </c>
      <c r="L373" s="483"/>
      <c r="M373" s="540"/>
      <c r="N373" s="483"/>
      <c r="O373" s="483"/>
      <c r="P373" s="643"/>
      <c r="Q373" s="643"/>
      <c r="R373" s="643"/>
      <c r="S373" s="643"/>
      <c r="T373" s="643"/>
      <c r="U373" s="643"/>
      <c r="V373" s="643"/>
      <c r="W373" s="643"/>
    </row>
    <row r="374" spans="1:23" s="644" customFormat="1" ht="12.75">
      <c r="A374" s="649" t="s">
        <v>358</v>
      </c>
      <c r="B374" s="368"/>
      <c r="C374" s="512"/>
      <c r="D374" s="672" t="s">
        <v>359</v>
      </c>
      <c r="E374" s="673"/>
      <c r="F374" s="557"/>
      <c r="G374" s="557"/>
      <c r="H374" s="557"/>
      <c r="I374" s="557"/>
      <c r="J374" s="557"/>
      <c r="K374" s="591"/>
      <c r="L374" s="483"/>
      <c r="M374" s="540"/>
      <c r="N374" s="483"/>
      <c r="O374" s="483"/>
      <c r="P374" s="643"/>
      <c r="Q374" s="643"/>
      <c r="R374" s="643"/>
      <c r="S374" s="643"/>
      <c r="T374" s="643"/>
      <c r="U374" s="643"/>
      <c r="V374" s="643"/>
      <c r="W374" s="643"/>
    </row>
    <row r="375" spans="1:11" ht="12.75">
      <c r="A375" s="645"/>
      <c r="B375" s="283" t="s">
        <v>337</v>
      </c>
      <c r="C375" s="513">
        <v>610</v>
      </c>
      <c r="D375" s="517" t="s">
        <v>324</v>
      </c>
      <c r="E375" s="502">
        <v>13857.56</v>
      </c>
      <c r="F375" s="503">
        <v>16396.8</v>
      </c>
      <c r="G375" s="499">
        <v>16397</v>
      </c>
      <c r="H375" s="499">
        <v>16397</v>
      </c>
      <c r="I375" s="499">
        <v>45273</v>
      </c>
      <c r="J375" s="499">
        <v>47133</v>
      </c>
      <c r="K375" s="500">
        <v>47133</v>
      </c>
    </row>
    <row r="376" spans="1:11" ht="12.75">
      <c r="A376" s="645"/>
      <c r="B376" s="283" t="s">
        <v>337</v>
      </c>
      <c r="C376" s="513">
        <v>620</v>
      </c>
      <c r="D376" s="517" t="s">
        <v>30</v>
      </c>
      <c r="E376" s="502">
        <v>5400.39</v>
      </c>
      <c r="F376" s="503">
        <v>6030.13</v>
      </c>
      <c r="G376" s="499">
        <v>6031</v>
      </c>
      <c r="H376" s="499">
        <v>6731</v>
      </c>
      <c r="I376" s="499">
        <v>15972</v>
      </c>
      <c r="J376" s="499">
        <v>16621</v>
      </c>
      <c r="K376" s="500">
        <v>16621</v>
      </c>
    </row>
    <row r="377" spans="1:11" ht="12.75">
      <c r="A377" s="645"/>
      <c r="B377" s="283" t="s">
        <v>337</v>
      </c>
      <c r="C377" s="490">
        <v>630</v>
      </c>
      <c r="D377" s="493" t="s">
        <v>71</v>
      </c>
      <c r="E377" s="502">
        <v>16058.56</v>
      </c>
      <c r="F377" s="503">
        <v>18693.04</v>
      </c>
      <c r="G377" s="499">
        <v>17841</v>
      </c>
      <c r="H377" s="499">
        <v>26910</v>
      </c>
      <c r="I377" s="499">
        <v>56800</v>
      </c>
      <c r="J377" s="499">
        <v>56800</v>
      </c>
      <c r="K377" s="500">
        <v>56800</v>
      </c>
    </row>
    <row r="378" spans="1:11" ht="12.75">
      <c r="A378" s="645"/>
      <c r="B378" s="283" t="s">
        <v>337</v>
      </c>
      <c r="C378" s="490">
        <v>640</v>
      </c>
      <c r="D378" s="493" t="s">
        <v>357</v>
      </c>
      <c r="E378" s="675">
        <v>0</v>
      </c>
      <c r="F378" s="498">
        <v>0</v>
      </c>
      <c r="G378" s="603">
        <v>0</v>
      </c>
      <c r="H378" s="603">
        <v>0</v>
      </c>
      <c r="I378" s="603">
        <v>0</v>
      </c>
      <c r="J378" s="603">
        <v>0</v>
      </c>
      <c r="K378" s="500">
        <v>0</v>
      </c>
    </row>
    <row r="379" spans="1:23" s="644" customFormat="1" ht="12.75">
      <c r="A379" s="587"/>
      <c r="B379" s="495"/>
      <c r="C379" s="527"/>
      <c r="D379" s="588" t="s">
        <v>26</v>
      </c>
      <c r="E379" s="589">
        <f aca="true" t="shared" si="71" ref="E379:K379">SUM(E375:E378)</f>
        <v>35316.51</v>
      </c>
      <c r="F379" s="590">
        <f t="shared" si="71"/>
        <v>41119.97</v>
      </c>
      <c r="G379" s="557">
        <f t="shared" si="71"/>
        <v>40269</v>
      </c>
      <c r="H379" s="557">
        <f t="shared" si="71"/>
        <v>50038</v>
      </c>
      <c r="I379" s="557">
        <f t="shared" si="71"/>
        <v>118045</v>
      </c>
      <c r="J379" s="557">
        <f t="shared" si="71"/>
        <v>120554</v>
      </c>
      <c r="K379" s="591">
        <f t="shared" si="71"/>
        <v>120554</v>
      </c>
      <c r="L379" s="483"/>
      <c r="M379" s="540"/>
      <c r="N379" s="483"/>
      <c r="O379" s="483"/>
      <c r="P379" s="643"/>
      <c r="Q379" s="643"/>
      <c r="R379" s="643"/>
      <c r="S379" s="643"/>
      <c r="T379" s="643"/>
      <c r="U379" s="643"/>
      <c r="V379" s="643"/>
      <c r="W379" s="643"/>
    </row>
    <row r="380" spans="1:23" s="644" customFormat="1" ht="12.75">
      <c r="A380" s="649" t="s">
        <v>358</v>
      </c>
      <c r="B380" s="368"/>
      <c r="C380" s="512"/>
      <c r="D380" s="672" t="s">
        <v>360</v>
      </c>
      <c r="E380" s="673"/>
      <c r="F380" s="557"/>
      <c r="G380" s="557"/>
      <c r="H380" s="557"/>
      <c r="I380" s="557"/>
      <c r="J380" s="557"/>
      <c r="K380" s="591"/>
      <c r="L380" s="483"/>
      <c r="M380" s="540"/>
      <c r="N380" s="483"/>
      <c r="O380" s="483"/>
      <c r="P380" s="643"/>
      <c r="Q380" s="643"/>
      <c r="R380" s="643"/>
      <c r="S380" s="643"/>
      <c r="T380" s="643"/>
      <c r="U380" s="643"/>
      <c r="V380" s="643"/>
      <c r="W380" s="643"/>
    </row>
    <row r="381" spans="1:11" ht="12.75">
      <c r="A381" s="645"/>
      <c r="B381" s="283" t="s">
        <v>361</v>
      </c>
      <c r="C381" s="513">
        <v>610</v>
      </c>
      <c r="D381" s="517" t="s">
        <v>324</v>
      </c>
      <c r="E381" s="502">
        <v>10127.74</v>
      </c>
      <c r="F381" s="503">
        <v>11300</v>
      </c>
      <c r="G381" s="499">
        <v>14543</v>
      </c>
      <c r="H381" s="499">
        <v>14543</v>
      </c>
      <c r="I381" s="499"/>
      <c r="J381" s="499"/>
      <c r="K381" s="500"/>
    </row>
    <row r="382" spans="1:11" ht="12.75">
      <c r="A382" s="645"/>
      <c r="B382" s="283" t="s">
        <v>361</v>
      </c>
      <c r="C382" s="513">
        <v>620</v>
      </c>
      <c r="D382" s="517" t="s">
        <v>30</v>
      </c>
      <c r="E382" s="502">
        <v>3442.28</v>
      </c>
      <c r="F382" s="503">
        <v>4150</v>
      </c>
      <c r="G382" s="499">
        <v>4631</v>
      </c>
      <c r="H382" s="499">
        <v>4631</v>
      </c>
      <c r="I382" s="499"/>
      <c r="J382" s="499"/>
      <c r="K382" s="500"/>
    </row>
    <row r="383" spans="1:11" ht="12.75">
      <c r="A383" s="645"/>
      <c r="B383" s="283" t="s">
        <v>361</v>
      </c>
      <c r="C383" s="490">
        <v>630</v>
      </c>
      <c r="D383" s="517" t="s">
        <v>71</v>
      </c>
      <c r="E383" s="502">
        <v>3984.04</v>
      </c>
      <c r="F383" s="503">
        <v>10647.44</v>
      </c>
      <c r="G383" s="499">
        <v>22089</v>
      </c>
      <c r="H383" s="499">
        <v>23089</v>
      </c>
      <c r="I383" s="499"/>
      <c r="J383" s="499"/>
      <c r="K383" s="500"/>
    </row>
    <row r="384" spans="1:11" ht="12.75">
      <c r="A384" s="645"/>
      <c r="B384" s="283" t="s">
        <v>361</v>
      </c>
      <c r="C384" s="490">
        <v>640</v>
      </c>
      <c r="D384" s="517" t="s">
        <v>357</v>
      </c>
      <c r="E384" s="670">
        <v>0</v>
      </c>
      <c r="F384" s="503">
        <v>0</v>
      </c>
      <c r="G384" s="499">
        <v>0</v>
      </c>
      <c r="H384" s="499">
        <v>0</v>
      </c>
      <c r="I384" s="499"/>
      <c r="J384" s="499"/>
      <c r="K384" s="500"/>
    </row>
    <row r="385" spans="1:23" s="644" customFormat="1" ht="12.75">
      <c r="A385" s="587"/>
      <c r="B385" s="495"/>
      <c r="C385" s="527"/>
      <c r="D385" s="588" t="s">
        <v>26</v>
      </c>
      <c r="E385" s="589">
        <f aca="true" t="shared" si="72" ref="E385:K385">SUM(E381:E384)</f>
        <v>17554.06</v>
      </c>
      <c r="F385" s="590">
        <f t="shared" si="72"/>
        <v>26097.440000000002</v>
      </c>
      <c r="G385" s="557">
        <f t="shared" si="72"/>
        <v>41263</v>
      </c>
      <c r="H385" s="557">
        <f t="shared" si="72"/>
        <v>42263</v>
      </c>
      <c r="I385" s="557">
        <f t="shared" si="72"/>
        <v>0</v>
      </c>
      <c r="J385" s="557">
        <f t="shared" si="72"/>
        <v>0</v>
      </c>
      <c r="K385" s="591">
        <f t="shared" si="72"/>
        <v>0</v>
      </c>
      <c r="L385" s="483"/>
      <c r="M385" s="540"/>
      <c r="N385" s="483"/>
      <c r="O385" s="483"/>
      <c r="P385" s="643"/>
      <c r="Q385" s="643"/>
      <c r="R385" s="643"/>
      <c r="S385" s="643"/>
      <c r="T385" s="643"/>
      <c r="U385" s="643"/>
      <c r="V385" s="643"/>
      <c r="W385" s="643"/>
    </row>
    <row r="386" spans="1:23" s="644" customFormat="1" ht="12.75">
      <c r="A386" s="647"/>
      <c r="B386" s="548"/>
      <c r="C386" s="548"/>
      <c r="D386" s="657" t="s">
        <v>485</v>
      </c>
      <c r="E386" s="658">
        <f aca="true" t="shared" si="73" ref="E386:K386">SUM(E373,E379,E385)</f>
        <v>68904.84</v>
      </c>
      <c r="F386" s="659">
        <f t="shared" si="73"/>
        <v>90233.94</v>
      </c>
      <c r="G386" s="660">
        <f t="shared" si="73"/>
        <v>107968</v>
      </c>
      <c r="H386" s="660">
        <f t="shared" si="73"/>
        <v>119827</v>
      </c>
      <c r="I386" s="660">
        <f t="shared" si="73"/>
        <v>118045</v>
      </c>
      <c r="J386" s="660">
        <f t="shared" si="73"/>
        <v>120554</v>
      </c>
      <c r="K386" s="661">
        <f t="shared" si="73"/>
        <v>120554</v>
      </c>
      <c r="L386" s="483"/>
      <c r="M386" s="540"/>
      <c r="N386" s="483"/>
      <c r="O386" s="483"/>
      <c r="P386" s="643"/>
      <c r="Q386" s="643"/>
      <c r="R386" s="643"/>
      <c r="S386" s="643"/>
      <c r="T386" s="643"/>
      <c r="U386" s="643"/>
      <c r="V386" s="643"/>
      <c r="W386" s="643"/>
    </row>
    <row r="387" spans="1:23" s="644" customFormat="1" ht="12.75">
      <c r="A387" s="649" t="s">
        <v>362</v>
      </c>
      <c r="B387" s="368"/>
      <c r="C387" s="671"/>
      <c r="D387" s="672" t="s">
        <v>363</v>
      </c>
      <c r="E387" s="673"/>
      <c r="F387" s="557"/>
      <c r="G387" s="557"/>
      <c r="H387" s="557"/>
      <c r="I387" s="557"/>
      <c r="J387" s="557"/>
      <c r="K387" s="591"/>
      <c r="L387" s="483"/>
      <c r="M387" s="540"/>
      <c r="N387" s="483"/>
      <c r="O387" s="483"/>
      <c r="P387" s="643"/>
      <c r="Q387" s="643"/>
      <c r="R387" s="643"/>
      <c r="S387" s="643"/>
      <c r="T387" s="643"/>
      <c r="U387" s="643"/>
      <c r="V387" s="643"/>
      <c r="W387" s="643"/>
    </row>
    <row r="388" spans="1:11" ht="12.75">
      <c r="A388" s="645"/>
      <c r="B388" s="283" t="s">
        <v>364</v>
      </c>
      <c r="C388" s="513">
        <v>610</v>
      </c>
      <c r="D388" s="517" t="s">
        <v>324</v>
      </c>
      <c r="E388" s="502">
        <v>49782.03</v>
      </c>
      <c r="F388" s="503">
        <v>50023.73</v>
      </c>
      <c r="G388" s="499">
        <v>56500</v>
      </c>
      <c r="H388" s="499">
        <v>56740</v>
      </c>
      <c r="I388" s="499">
        <v>60999</v>
      </c>
      <c r="J388" s="499">
        <v>64979</v>
      </c>
      <c r="K388" s="500">
        <v>64979</v>
      </c>
    </row>
    <row r="389" spans="1:11" ht="12.75">
      <c r="A389" s="645"/>
      <c r="B389" s="283" t="s">
        <v>364</v>
      </c>
      <c r="C389" s="513">
        <v>620</v>
      </c>
      <c r="D389" s="517" t="s">
        <v>30</v>
      </c>
      <c r="E389" s="502">
        <v>17838.33</v>
      </c>
      <c r="F389" s="503">
        <v>17713.93</v>
      </c>
      <c r="G389" s="499">
        <v>20250</v>
      </c>
      <c r="H389" s="499">
        <v>20510</v>
      </c>
      <c r="I389" s="499">
        <v>21530</v>
      </c>
      <c r="J389" s="499">
        <v>22921</v>
      </c>
      <c r="K389" s="500">
        <v>22921</v>
      </c>
    </row>
    <row r="390" spans="1:11" ht="12.75">
      <c r="A390" s="645"/>
      <c r="B390" s="283" t="s">
        <v>364</v>
      </c>
      <c r="C390" s="513">
        <v>630</v>
      </c>
      <c r="D390" s="517" t="s">
        <v>71</v>
      </c>
      <c r="E390" s="502">
        <v>7328.85</v>
      </c>
      <c r="F390" s="503">
        <v>9076.93</v>
      </c>
      <c r="G390" s="499">
        <v>10400</v>
      </c>
      <c r="H390" s="499">
        <v>9400</v>
      </c>
      <c r="I390" s="499">
        <v>10400</v>
      </c>
      <c r="J390" s="499">
        <v>10400</v>
      </c>
      <c r="K390" s="500">
        <v>10400</v>
      </c>
    </row>
    <row r="391" spans="1:11" ht="12.75">
      <c r="A391" s="645"/>
      <c r="B391" s="283" t="s">
        <v>364</v>
      </c>
      <c r="C391" s="513">
        <v>640</v>
      </c>
      <c r="D391" s="517" t="s">
        <v>357</v>
      </c>
      <c r="E391" s="674">
        <v>105.48</v>
      </c>
      <c r="F391" s="503">
        <v>176.04</v>
      </c>
      <c r="G391" s="499">
        <v>0</v>
      </c>
      <c r="H391" s="499">
        <v>500</v>
      </c>
      <c r="I391" s="499">
        <v>0</v>
      </c>
      <c r="J391" s="499">
        <v>0</v>
      </c>
      <c r="K391" s="500">
        <v>0</v>
      </c>
    </row>
    <row r="392" spans="1:11" ht="12.75">
      <c r="A392" s="587"/>
      <c r="B392" s="495"/>
      <c r="C392" s="527"/>
      <c r="D392" s="588" t="s">
        <v>26</v>
      </c>
      <c r="E392" s="589">
        <f aca="true" t="shared" si="74" ref="E392:K392">SUM(E388:E391)</f>
        <v>75054.69</v>
      </c>
      <c r="F392" s="590">
        <f t="shared" si="74"/>
        <v>76990.62999999999</v>
      </c>
      <c r="G392" s="557">
        <f t="shared" si="74"/>
        <v>87150</v>
      </c>
      <c r="H392" s="557">
        <f t="shared" si="74"/>
        <v>87150</v>
      </c>
      <c r="I392" s="557">
        <f t="shared" si="74"/>
        <v>92929</v>
      </c>
      <c r="J392" s="557">
        <f t="shared" si="74"/>
        <v>98300</v>
      </c>
      <c r="K392" s="591">
        <f t="shared" si="74"/>
        <v>98300</v>
      </c>
    </row>
    <row r="393" spans="1:23" s="644" customFormat="1" ht="12.75">
      <c r="A393" s="662" t="s">
        <v>186</v>
      </c>
      <c r="B393" s="374"/>
      <c r="C393" s="676"/>
      <c r="D393" s="375" t="s">
        <v>187</v>
      </c>
      <c r="E393" s="376"/>
      <c r="F393" s="676"/>
      <c r="G393" s="676"/>
      <c r="H393" s="677"/>
      <c r="I393" s="676"/>
      <c r="J393" s="676"/>
      <c r="K393" s="678"/>
      <c r="L393" s="483"/>
      <c r="M393" s="540"/>
      <c r="N393" s="483"/>
      <c r="O393" s="483"/>
      <c r="P393" s="643"/>
      <c r="Q393" s="643"/>
      <c r="R393" s="643"/>
      <c r="S393" s="643"/>
      <c r="T393" s="643"/>
      <c r="U393" s="643"/>
      <c r="V393" s="643"/>
      <c r="W393" s="643"/>
    </row>
    <row r="394" spans="1:11" ht="12.75">
      <c r="A394" s="645"/>
      <c r="B394" s="359"/>
      <c r="C394" s="513"/>
      <c r="D394" s="362" t="s">
        <v>341</v>
      </c>
      <c r="E394" s="360"/>
      <c r="F394" s="499"/>
      <c r="G394" s="499"/>
      <c r="H394" s="499"/>
      <c r="I394" s="499"/>
      <c r="J394" s="499"/>
      <c r="K394" s="500"/>
    </row>
    <row r="395" spans="1:11" ht="12.75">
      <c r="A395" s="645"/>
      <c r="B395" s="359" t="s">
        <v>349</v>
      </c>
      <c r="C395" s="513">
        <v>640</v>
      </c>
      <c r="D395" s="362" t="s">
        <v>365</v>
      </c>
      <c r="E395" s="670">
        <v>2076.2</v>
      </c>
      <c r="F395" s="679">
        <v>1324.2</v>
      </c>
      <c r="G395" s="680">
        <v>2500</v>
      </c>
      <c r="H395" s="680">
        <v>2500</v>
      </c>
      <c r="I395" s="680">
        <v>2500</v>
      </c>
      <c r="J395" s="680">
        <v>2500</v>
      </c>
      <c r="K395" s="681">
        <v>2500</v>
      </c>
    </row>
    <row r="396" spans="1:11" ht="12.75">
      <c r="A396" s="645"/>
      <c r="B396" s="682" t="s">
        <v>366</v>
      </c>
      <c r="C396" s="683">
        <v>640</v>
      </c>
      <c r="D396" s="362" t="s">
        <v>367</v>
      </c>
      <c r="E396" s="361">
        <v>664</v>
      </c>
      <c r="F396" s="683">
        <v>415</v>
      </c>
      <c r="G396" s="683">
        <v>800</v>
      </c>
      <c r="H396" s="680">
        <v>800</v>
      </c>
      <c r="I396" s="683">
        <v>800</v>
      </c>
      <c r="J396" s="683">
        <v>800</v>
      </c>
      <c r="K396" s="684">
        <v>800</v>
      </c>
    </row>
    <row r="397" spans="1:11" ht="12.75">
      <c r="A397" s="685"/>
      <c r="B397" s="686"/>
      <c r="C397" s="687"/>
      <c r="D397" s="427" t="s">
        <v>26</v>
      </c>
      <c r="E397" s="688">
        <f>SUM(E395:E396)</f>
        <v>2740.2</v>
      </c>
      <c r="F397" s="689">
        <f aca="true" t="shared" si="75" ref="F397:K397">SUM(F395:F396)</f>
        <v>1739.2</v>
      </c>
      <c r="G397" s="690">
        <f t="shared" si="75"/>
        <v>3300</v>
      </c>
      <c r="H397" s="690">
        <f t="shared" si="75"/>
        <v>3300</v>
      </c>
      <c r="I397" s="690">
        <f t="shared" si="75"/>
        <v>3300</v>
      </c>
      <c r="J397" s="690">
        <f t="shared" si="75"/>
        <v>3300</v>
      </c>
      <c r="K397" s="691">
        <f t="shared" si="75"/>
        <v>3300</v>
      </c>
    </row>
    <row r="398" spans="1:11" ht="12.75">
      <c r="A398" s="692"/>
      <c r="B398" s="693"/>
      <c r="C398" s="694"/>
      <c r="D398" s="695" t="s">
        <v>346</v>
      </c>
      <c r="E398" s="620">
        <f aca="true" t="shared" si="76" ref="E398:K398">SUM(E354,E360,E367,E373,E379,E385,E392,E397)</f>
        <v>679030.8400000001</v>
      </c>
      <c r="F398" s="621">
        <f t="shared" si="76"/>
        <v>743422.4500000001</v>
      </c>
      <c r="G398" s="622">
        <f t="shared" si="76"/>
        <v>786980</v>
      </c>
      <c r="H398" s="622">
        <f t="shared" si="76"/>
        <v>890271</v>
      </c>
      <c r="I398" s="622">
        <f t="shared" si="76"/>
        <v>859256</v>
      </c>
      <c r="J398" s="622">
        <f t="shared" si="76"/>
        <v>887818</v>
      </c>
      <c r="K398" s="623">
        <f t="shared" si="76"/>
        <v>887818</v>
      </c>
    </row>
    <row r="399" spans="1:11" ht="12.75">
      <c r="A399" s="630"/>
      <c r="B399" s="696"/>
      <c r="C399" s="696"/>
      <c r="D399" s="696"/>
      <c r="E399" s="696"/>
      <c r="F399" s="696"/>
      <c r="G399" s="696"/>
      <c r="H399" s="697"/>
      <c r="I399" s="696"/>
      <c r="J399" s="696"/>
      <c r="K399" s="635"/>
    </row>
    <row r="400" spans="1:11" ht="12.75">
      <c r="A400" s="630"/>
      <c r="B400" s="696"/>
      <c r="C400" s="696"/>
      <c r="D400" s="696"/>
      <c r="E400" s="696"/>
      <c r="F400" s="696"/>
      <c r="G400" s="696"/>
      <c r="H400" s="697"/>
      <c r="I400" s="696"/>
      <c r="J400" s="696"/>
      <c r="K400" s="635"/>
    </row>
    <row r="401" spans="1:11" ht="15.75">
      <c r="A401" s="698" t="s">
        <v>417</v>
      </c>
      <c r="B401" s="570"/>
      <c r="C401" s="570"/>
      <c r="D401" s="570"/>
      <c r="E401" s="570"/>
      <c r="F401" s="570"/>
      <c r="G401" s="570"/>
      <c r="H401" s="570"/>
      <c r="I401" s="570"/>
      <c r="J401" s="570"/>
      <c r="K401" s="570"/>
    </row>
    <row r="402" spans="2:11" ht="12.75">
      <c r="B402" s="699"/>
      <c r="C402" s="569"/>
      <c r="D402" s="569"/>
      <c r="E402" s="629"/>
      <c r="F402" s="700"/>
      <c r="G402" s="569"/>
      <c r="H402" s="569"/>
      <c r="I402" s="569"/>
      <c r="J402" s="569"/>
      <c r="K402" s="570"/>
    </row>
    <row r="403" spans="1:11" ht="12.75">
      <c r="A403" s="571" t="s">
        <v>387</v>
      </c>
      <c r="B403" s="572"/>
      <c r="C403" s="701"/>
      <c r="D403" s="702"/>
      <c r="E403" s="703"/>
      <c r="F403" s="30"/>
      <c r="G403" s="704"/>
      <c r="H403" s="704"/>
      <c r="I403" s="704"/>
      <c r="J403" s="704"/>
      <c r="K403" s="391"/>
    </row>
    <row r="404" spans="1:11" ht="12.75">
      <c r="A404" s="705" t="s">
        <v>122</v>
      </c>
      <c r="B404" s="706"/>
      <c r="C404" s="639"/>
      <c r="D404" s="707" t="s">
        <v>123</v>
      </c>
      <c r="E404" s="475"/>
      <c r="F404" s="476"/>
      <c r="G404" s="708"/>
      <c r="H404" s="708"/>
      <c r="I404" s="708"/>
      <c r="J404" s="708"/>
      <c r="K404" s="709"/>
    </row>
    <row r="405" spans="1:11" ht="12.75">
      <c r="A405" s="489" t="s">
        <v>368</v>
      </c>
      <c r="B405" s="710"/>
      <c r="C405" s="711"/>
      <c r="D405" s="491" t="s">
        <v>369</v>
      </c>
      <c r="E405" s="599"/>
      <c r="F405" s="600"/>
      <c r="G405" s="712"/>
      <c r="H405" s="712"/>
      <c r="I405" s="712"/>
      <c r="J405" s="712"/>
      <c r="K405" s="713"/>
    </row>
    <row r="406" spans="1:11" ht="12.75">
      <c r="A406" s="714"/>
      <c r="B406" s="710" t="s">
        <v>370</v>
      </c>
      <c r="C406" s="711">
        <v>610</v>
      </c>
      <c r="D406" s="715" t="s">
        <v>34</v>
      </c>
      <c r="E406" s="386">
        <v>179948.4</v>
      </c>
      <c r="F406" s="377">
        <v>192683.64</v>
      </c>
      <c r="G406" s="378">
        <v>213000</v>
      </c>
      <c r="H406" s="378">
        <v>227300</v>
      </c>
      <c r="I406" s="379">
        <v>243000</v>
      </c>
      <c r="J406" s="378">
        <v>249000</v>
      </c>
      <c r="K406" s="389">
        <v>260000</v>
      </c>
    </row>
    <row r="407" spans="1:11" ht="12.75">
      <c r="A407" s="714"/>
      <c r="B407" s="710" t="s">
        <v>370</v>
      </c>
      <c r="C407" s="711">
        <v>620</v>
      </c>
      <c r="D407" s="715" t="s">
        <v>30</v>
      </c>
      <c r="E407" s="386">
        <v>67131.34</v>
      </c>
      <c r="F407" s="377">
        <v>72576.24</v>
      </c>
      <c r="G407" s="378">
        <v>90000</v>
      </c>
      <c r="H407" s="378">
        <v>88500</v>
      </c>
      <c r="I407" s="379">
        <v>95000</v>
      </c>
      <c r="J407" s="378">
        <v>97000</v>
      </c>
      <c r="K407" s="389">
        <v>100000</v>
      </c>
    </row>
    <row r="408" spans="1:11" ht="12.75">
      <c r="A408" s="714"/>
      <c r="B408" s="710" t="s">
        <v>370</v>
      </c>
      <c r="C408" s="711">
        <v>630</v>
      </c>
      <c r="D408" s="715" t="s">
        <v>71</v>
      </c>
      <c r="E408" s="386">
        <v>40467.75</v>
      </c>
      <c r="F408" s="377">
        <v>33474.3</v>
      </c>
      <c r="G408" s="378">
        <v>36301</v>
      </c>
      <c r="H408" s="378">
        <v>42801</v>
      </c>
      <c r="I408" s="379">
        <v>50400</v>
      </c>
      <c r="J408" s="378">
        <v>51000</v>
      </c>
      <c r="K408" s="389">
        <v>57000</v>
      </c>
    </row>
    <row r="409" spans="1:11" ht="12.75">
      <c r="A409" s="716"/>
      <c r="B409" s="717" t="s">
        <v>370</v>
      </c>
      <c r="C409" s="718">
        <v>640</v>
      </c>
      <c r="D409" s="719" t="s">
        <v>371</v>
      </c>
      <c r="E409" s="387">
        <v>118.61</v>
      </c>
      <c r="F409" s="380">
        <v>416.88</v>
      </c>
      <c r="G409" s="381"/>
      <c r="H409" s="381">
        <v>500</v>
      </c>
      <c r="I409" s="382"/>
      <c r="J409" s="381"/>
      <c r="K409" s="390"/>
    </row>
    <row r="410" spans="1:11" ht="12.75">
      <c r="A410" s="720"/>
      <c r="B410" s="721"/>
      <c r="C410" s="722"/>
      <c r="D410" s="723" t="s">
        <v>26</v>
      </c>
      <c r="E410" s="388">
        <f aca="true" t="shared" si="77" ref="E410:K410">SUM(E406:E409)</f>
        <v>287666.1</v>
      </c>
      <c r="F410" s="383">
        <f t="shared" si="77"/>
        <v>299151.06</v>
      </c>
      <c r="G410" s="384">
        <f t="shared" si="77"/>
        <v>339301</v>
      </c>
      <c r="H410" s="384">
        <f t="shared" si="77"/>
        <v>359101</v>
      </c>
      <c r="I410" s="384">
        <f t="shared" si="77"/>
        <v>388400</v>
      </c>
      <c r="J410" s="384">
        <f t="shared" si="77"/>
        <v>397000</v>
      </c>
      <c r="K410" s="385">
        <f t="shared" si="77"/>
        <v>417000</v>
      </c>
    </row>
    <row r="411" spans="1:11" ht="12.75">
      <c r="A411" s="724"/>
      <c r="B411" s="725"/>
      <c r="C411" s="724"/>
      <c r="D411" s="724"/>
      <c r="E411" s="726"/>
      <c r="F411" s="727"/>
      <c r="G411" s="724"/>
      <c r="H411" s="724"/>
      <c r="I411" s="724"/>
      <c r="J411" s="724"/>
      <c r="K411" s="724"/>
    </row>
    <row r="412" spans="1:11" ht="12.75">
      <c r="A412" s="724"/>
      <c r="B412" s="725"/>
      <c r="C412" s="724"/>
      <c r="D412" s="724"/>
      <c r="E412" s="726"/>
      <c r="F412" s="727"/>
      <c r="G412" s="724"/>
      <c r="H412" s="724"/>
      <c r="I412" s="724"/>
      <c r="J412" s="724"/>
      <c r="K412" s="724"/>
    </row>
    <row r="413" spans="1:11" ht="15.75">
      <c r="A413" s="698" t="s">
        <v>418</v>
      </c>
      <c r="B413" s="699"/>
      <c r="C413" s="569"/>
      <c r="D413" s="569"/>
      <c r="E413" s="699"/>
      <c r="F413" s="569"/>
      <c r="G413" s="569"/>
      <c r="H413" s="569"/>
      <c r="I413" s="569"/>
      <c r="J413" s="569"/>
      <c r="K413" s="570"/>
    </row>
    <row r="414" spans="1:11" ht="12.75">
      <c r="A414" s="728"/>
      <c r="B414" s="729"/>
      <c r="C414" s="570"/>
      <c r="D414" s="570"/>
      <c r="E414" s="729"/>
      <c r="F414" s="570"/>
      <c r="G414" s="570"/>
      <c r="H414" s="570"/>
      <c r="I414" s="570"/>
      <c r="J414" s="570"/>
      <c r="K414" s="570"/>
    </row>
    <row r="415" spans="1:11" ht="12.75">
      <c r="A415" s="571" t="s">
        <v>387</v>
      </c>
      <c r="B415" s="572"/>
      <c r="C415" s="701"/>
      <c r="D415" s="702"/>
      <c r="E415" s="703"/>
      <c r="F415" s="30"/>
      <c r="G415" s="704"/>
      <c r="H415" s="704"/>
      <c r="I415" s="704"/>
      <c r="J415" s="704"/>
      <c r="K415" s="391"/>
    </row>
    <row r="416" spans="1:11" ht="12.75">
      <c r="A416" s="705" t="s">
        <v>372</v>
      </c>
      <c r="B416" s="706"/>
      <c r="C416" s="639"/>
      <c r="D416" s="707" t="s">
        <v>363</v>
      </c>
      <c r="E416" s="475"/>
      <c r="F416" s="476"/>
      <c r="G416" s="708"/>
      <c r="H416" s="708"/>
      <c r="I416" s="708"/>
      <c r="J416" s="708"/>
      <c r="K416" s="709"/>
    </row>
    <row r="417" spans="1:11" ht="12.75">
      <c r="A417" s="492"/>
      <c r="B417" s="520" t="s">
        <v>373</v>
      </c>
      <c r="C417" s="490">
        <v>610</v>
      </c>
      <c r="D417" s="715" t="s">
        <v>34</v>
      </c>
      <c r="E417" s="395">
        <v>192192.21</v>
      </c>
      <c r="F417" s="392">
        <v>208445.35</v>
      </c>
      <c r="G417" s="379">
        <v>223500</v>
      </c>
      <c r="H417" s="379">
        <v>237000</v>
      </c>
      <c r="I417" s="379">
        <v>257500</v>
      </c>
      <c r="J417" s="379">
        <v>260000</v>
      </c>
      <c r="K417" s="397">
        <v>262000</v>
      </c>
    </row>
    <row r="418" spans="1:11" ht="12.75">
      <c r="A418" s="492"/>
      <c r="B418" s="520" t="s">
        <v>373</v>
      </c>
      <c r="C418" s="490">
        <v>620</v>
      </c>
      <c r="D418" s="715" t="s">
        <v>30</v>
      </c>
      <c r="E418" s="395">
        <v>72132.69</v>
      </c>
      <c r="F418" s="392">
        <v>78062.41</v>
      </c>
      <c r="G418" s="379">
        <v>82000</v>
      </c>
      <c r="H418" s="379">
        <v>87700</v>
      </c>
      <c r="I418" s="379">
        <v>91100</v>
      </c>
      <c r="J418" s="379">
        <v>92000</v>
      </c>
      <c r="K418" s="397">
        <v>93000</v>
      </c>
    </row>
    <row r="419" spans="1:11" ht="12.75">
      <c r="A419" s="492"/>
      <c r="B419" s="520" t="s">
        <v>373</v>
      </c>
      <c r="C419" s="490">
        <v>630</v>
      </c>
      <c r="D419" s="493" t="s">
        <v>71</v>
      </c>
      <c r="E419" s="395">
        <v>60975.09</v>
      </c>
      <c r="F419" s="392">
        <v>64102.55</v>
      </c>
      <c r="G419" s="379">
        <v>62000</v>
      </c>
      <c r="H419" s="379">
        <v>53672</v>
      </c>
      <c r="I419" s="379">
        <v>53100</v>
      </c>
      <c r="J419" s="379">
        <v>60000</v>
      </c>
      <c r="K419" s="397">
        <v>62000</v>
      </c>
    </row>
    <row r="420" spans="1:11" ht="12.75">
      <c r="A420" s="492"/>
      <c r="B420" s="520" t="s">
        <v>373</v>
      </c>
      <c r="C420" s="490">
        <v>642015</v>
      </c>
      <c r="D420" s="493" t="s">
        <v>206</v>
      </c>
      <c r="E420" s="395">
        <v>458.12</v>
      </c>
      <c r="F420" s="392">
        <v>357.07</v>
      </c>
      <c r="G420" s="379"/>
      <c r="H420" s="379">
        <v>500</v>
      </c>
      <c r="I420" s="379"/>
      <c r="J420" s="379"/>
      <c r="K420" s="397"/>
    </row>
    <row r="421" spans="1:11" ht="12.75">
      <c r="A421" s="730"/>
      <c r="B421" s="731"/>
      <c r="C421" s="648"/>
      <c r="D421" s="732" t="s">
        <v>26</v>
      </c>
      <c r="E421" s="333">
        <f aca="true" t="shared" si="78" ref="E421:K421">SUM(E417:E420)</f>
        <v>325758.11</v>
      </c>
      <c r="F421" s="312">
        <f t="shared" si="78"/>
        <v>350967.38</v>
      </c>
      <c r="G421" s="313">
        <f t="shared" si="78"/>
        <v>367500</v>
      </c>
      <c r="H421" s="313">
        <f t="shared" si="78"/>
        <v>378872</v>
      </c>
      <c r="I421" s="313">
        <f t="shared" si="78"/>
        <v>401700</v>
      </c>
      <c r="J421" s="313">
        <f t="shared" si="78"/>
        <v>412000</v>
      </c>
      <c r="K421" s="324">
        <f t="shared" si="78"/>
        <v>417000</v>
      </c>
    </row>
    <row r="422" spans="1:11" ht="12.75">
      <c r="A422" s="522" t="s">
        <v>374</v>
      </c>
      <c r="B422" s="523"/>
      <c r="C422" s="513"/>
      <c r="D422" s="505" t="s">
        <v>375</v>
      </c>
      <c r="E422" s="502"/>
      <c r="F422" s="503"/>
      <c r="G422" s="513"/>
      <c r="H422" s="513"/>
      <c r="I422" s="513"/>
      <c r="J422" s="513"/>
      <c r="K422" s="517"/>
    </row>
    <row r="423" spans="1:11" ht="12.75">
      <c r="A423" s="492"/>
      <c r="B423" s="520" t="s">
        <v>376</v>
      </c>
      <c r="C423" s="490">
        <v>610</v>
      </c>
      <c r="D423" s="715" t="s">
        <v>34</v>
      </c>
      <c r="E423" s="395">
        <v>31834.87</v>
      </c>
      <c r="F423" s="392">
        <v>33374.09</v>
      </c>
      <c r="G423" s="379">
        <v>38200</v>
      </c>
      <c r="H423" s="379">
        <v>39900</v>
      </c>
      <c r="I423" s="379">
        <v>42300</v>
      </c>
      <c r="J423" s="379">
        <v>43000</v>
      </c>
      <c r="K423" s="397">
        <v>44000</v>
      </c>
    </row>
    <row r="424" spans="1:11" ht="12.75">
      <c r="A424" s="492"/>
      <c r="B424" s="520" t="s">
        <v>376</v>
      </c>
      <c r="C424" s="490">
        <v>620</v>
      </c>
      <c r="D424" s="715" t="s">
        <v>30</v>
      </c>
      <c r="E424" s="395">
        <v>12196.33</v>
      </c>
      <c r="F424" s="392">
        <v>14221.36</v>
      </c>
      <c r="G424" s="379">
        <v>13300</v>
      </c>
      <c r="H424" s="379">
        <v>14700</v>
      </c>
      <c r="I424" s="379">
        <v>14800</v>
      </c>
      <c r="J424" s="379">
        <v>15000</v>
      </c>
      <c r="K424" s="397">
        <v>15500</v>
      </c>
    </row>
    <row r="425" spans="1:11" ht="12.75">
      <c r="A425" s="492"/>
      <c r="B425" s="520" t="s">
        <v>376</v>
      </c>
      <c r="C425" s="490">
        <v>630</v>
      </c>
      <c r="D425" s="493" t="s">
        <v>71</v>
      </c>
      <c r="E425" s="395">
        <v>9317.21</v>
      </c>
      <c r="F425" s="392">
        <v>58544.71</v>
      </c>
      <c r="G425" s="379">
        <v>28300</v>
      </c>
      <c r="H425" s="379">
        <v>58117</v>
      </c>
      <c r="I425" s="379">
        <v>51000</v>
      </c>
      <c r="J425" s="379">
        <v>54000</v>
      </c>
      <c r="K425" s="397">
        <v>54500</v>
      </c>
    </row>
    <row r="426" spans="1:11" ht="12.75">
      <c r="A426" s="492"/>
      <c r="B426" s="520" t="s">
        <v>376</v>
      </c>
      <c r="C426" s="490">
        <v>640</v>
      </c>
      <c r="D426" s="493" t="s">
        <v>371</v>
      </c>
      <c r="E426" s="395">
        <v>0</v>
      </c>
      <c r="F426" s="392">
        <v>0</v>
      </c>
      <c r="G426" s="379"/>
      <c r="H426" s="379">
        <v>100</v>
      </c>
      <c r="I426" s="379"/>
      <c r="J426" s="379"/>
      <c r="K426" s="397"/>
    </row>
    <row r="427" spans="1:11" ht="12.75">
      <c r="A427" s="733"/>
      <c r="B427" s="734"/>
      <c r="C427" s="735"/>
      <c r="D427" s="736" t="s">
        <v>26</v>
      </c>
      <c r="E427" s="396">
        <f aca="true" t="shared" si="79" ref="E427:K427">SUM(E423:E426)</f>
        <v>53348.409999999996</v>
      </c>
      <c r="F427" s="393">
        <f t="shared" si="79"/>
        <v>106140.16</v>
      </c>
      <c r="G427" s="394">
        <f t="shared" si="79"/>
        <v>79800</v>
      </c>
      <c r="H427" s="394">
        <f t="shared" si="79"/>
        <v>112817</v>
      </c>
      <c r="I427" s="371">
        <f t="shared" si="79"/>
        <v>108100</v>
      </c>
      <c r="J427" s="394">
        <f t="shared" si="79"/>
        <v>112000</v>
      </c>
      <c r="K427" s="398">
        <f t="shared" si="79"/>
        <v>114000</v>
      </c>
    </row>
    <row r="428" spans="1:11" ht="12.75">
      <c r="A428" s="720"/>
      <c r="B428" s="721"/>
      <c r="C428" s="722"/>
      <c r="D428" s="723" t="s">
        <v>377</v>
      </c>
      <c r="E428" s="737">
        <f aca="true" t="shared" si="80" ref="E428:K428">E427+E421</f>
        <v>379106.51999999996</v>
      </c>
      <c r="F428" s="738">
        <f t="shared" si="80"/>
        <v>457107.54000000004</v>
      </c>
      <c r="G428" s="739">
        <f t="shared" si="80"/>
        <v>447300</v>
      </c>
      <c r="H428" s="739">
        <f t="shared" si="80"/>
        <v>491689</v>
      </c>
      <c r="I428" s="622">
        <f t="shared" si="80"/>
        <v>509800</v>
      </c>
      <c r="J428" s="739">
        <f t="shared" si="80"/>
        <v>524000</v>
      </c>
      <c r="K428" s="740">
        <f t="shared" si="80"/>
        <v>531000</v>
      </c>
    </row>
    <row r="429" spans="1:11" ht="12.75">
      <c r="A429" s="741"/>
      <c r="B429" s="742"/>
      <c r="C429" s="741"/>
      <c r="D429" s="741"/>
      <c r="E429" s="743"/>
      <c r="F429" s="743"/>
      <c r="G429" s="743"/>
      <c r="H429" s="743"/>
      <c r="I429" s="626"/>
      <c r="J429" s="743"/>
      <c r="K429" s="743"/>
    </row>
    <row r="430" spans="1:11" ht="12.75">
      <c r="A430" s="741"/>
      <c r="B430" s="742"/>
      <c r="C430" s="741"/>
      <c r="D430" s="741"/>
      <c r="E430" s="743"/>
      <c r="F430" s="743"/>
      <c r="G430" s="743"/>
      <c r="H430" s="743"/>
      <c r="I430" s="626"/>
      <c r="J430" s="743"/>
      <c r="K430" s="743"/>
    </row>
    <row r="431" spans="1:11" ht="15.75">
      <c r="A431" s="698" t="s">
        <v>419</v>
      </c>
      <c r="B431" s="569"/>
      <c r="C431" s="569"/>
      <c r="D431" s="569"/>
      <c r="E431" s="569"/>
      <c r="F431" s="569"/>
      <c r="G431" s="569"/>
      <c r="H431" s="569"/>
      <c r="I431" s="569"/>
      <c r="J431" s="570"/>
      <c r="K431" s="570"/>
    </row>
    <row r="432" spans="1:11" ht="12.75">
      <c r="A432" s="744"/>
      <c r="B432" s="570"/>
      <c r="C432" s="570"/>
      <c r="D432" s="570"/>
      <c r="E432" s="570"/>
      <c r="F432" s="570"/>
      <c r="G432" s="570"/>
      <c r="H432" s="570"/>
      <c r="I432" s="570"/>
      <c r="J432" s="570"/>
      <c r="K432" s="570"/>
    </row>
    <row r="433" spans="1:11" ht="12.75">
      <c r="A433" s="745" t="s">
        <v>387</v>
      </c>
      <c r="B433" s="572"/>
      <c r="C433" s="570"/>
      <c r="D433" s="570"/>
      <c r="E433" s="570"/>
      <c r="F433" s="570"/>
      <c r="G433" s="570"/>
      <c r="H433" s="570"/>
      <c r="I433" s="570"/>
      <c r="J433" s="570"/>
      <c r="K433" s="391"/>
    </row>
    <row r="434" spans="1:11" ht="12.75">
      <c r="A434" s="746" t="s">
        <v>189</v>
      </c>
      <c r="B434" s="747" t="s">
        <v>225</v>
      </c>
      <c r="C434" s="747">
        <v>610</v>
      </c>
      <c r="D434" s="748" t="s">
        <v>34</v>
      </c>
      <c r="E434" s="431">
        <v>302024.46</v>
      </c>
      <c r="F434" s="432">
        <v>335367</v>
      </c>
      <c r="G434" s="433">
        <v>368904</v>
      </c>
      <c r="H434" s="434">
        <v>377042</v>
      </c>
      <c r="I434" s="434">
        <v>423260</v>
      </c>
      <c r="J434" s="434">
        <v>423260</v>
      </c>
      <c r="K434" s="435">
        <v>423260</v>
      </c>
    </row>
    <row r="435" spans="1:11" ht="12.75">
      <c r="A435" s="714" t="s">
        <v>189</v>
      </c>
      <c r="B435" s="490" t="s">
        <v>225</v>
      </c>
      <c r="C435" s="490">
        <v>620</v>
      </c>
      <c r="D435" s="715" t="s">
        <v>30</v>
      </c>
      <c r="E435" s="409">
        <v>115631.62</v>
      </c>
      <c r="F435" s="399">
        <v>126976</v>
      </c>
      <c r="G435" s="400">
        <v>140184</v>
      </c>
      <c r="H435" s="401">
        <v>147046</v>
      </c>
      <c r="I435" s="401">
        <v>165918</v>
      </c>
      <c r="J435" s="401">
        <v>165918</v>
      </c>
      <c r="K435" s="402">
        <v>165918</v>
      </c>
    </row>
    <row r="436" spans="1:11" ht="12.75">
      <c r="A436" s="714" t="s">
        <v>189</v>
      </c>
      <c r="B436" s="490" t="s">
        <v>225</v>
      </c>
      <c r="C436" s="490">
        <v>630</v>
      </c>
      <c r="D436" s="493" t="s">
        <v>71</v>
      </c>
      <c r="E436" s="409">
        <v>151255.74</v>
      </c>
      <c r="F436" s="399">
        <v>171383.49</v>
      </c>
      <c r="G436" s="400">
        <v>181832</v>
      </c>
      <c r="H436" s="401">
        <v>168532</v>
      </c>
      <c r="I436" s="401">
        <v>171548</v>
      </c>
      <c r="J436" s="401">
        <v>171548</v>
      </c>
      <c r="K436" s="402">
        <v>171548</v>
      </c>
    </row>
    <row r="437" spans="1:11" ht="12.75">
      <c r="A437" s="714" t="s">
        <v>189</v>
      </c>
      <c r="B437" s="490" t="s">
        <v>225</v>
      </c>
      <c r="C437" s="490">
        <v>640</v>
      </c>
      <c r="D437" s="493" t="s">
        <v>380</v>
      </c>
      <c r="E437" s="409">
        <v>592</v>
      </c>
      <c r="F437" s="399">
        <v>0</v>
      </c>
      <c r="G437" s="400">
        <v>0</v>
      </c>
      <c r="H437" s="401">
        <v>0</v>
      </c>
      <c r="I437" s="401">
        <v>0</v>
      </c>
      <c r="J437" s="401">
        <v>0</v>
      </c>
      <c r="K437" s="402">
        <v>0</v>
      </c>
    </row>
    <row r="438" spans="1:11" ht="12.75">
      <c r="A438" s="716" t="s">
        <v>189</v>
      </c>
      <c r="B438" s="749" t="s">
        <v>225</v>
      </c>
      <c r="C438" s="749">
        <v>640</v>
      </c>
      <c r="D438" s="750" t="s">
        <v>381</v>
      </c>
      <c r="E438" s="410">
        <v>978.01</v>
      </c>
      <c r="F438" s="403">
        <v>903.12</v>
      </c>
      <c r="G438" s="404">
        <v>0</v>
      </c>
      <c r="H438" s="405">
        <v>2000</v>
      </c>
      <c r="I438" s="405">
        <v>0</v>
      </c>
      <c r="J438" s="405">
        <v>0</v>
      </c>
      <c r="K438" s="406">
        <v>0</v>
      </c>
    </row>
    <row r="439" spans="1:11" ht="12.75">
      <c r="A439" s="751"/>
      <c r="B439" s="693"/>
      <c r="C439" s="693"/>
      <c r="D439" s="752" t="s">
        <v>242</v>
      </c>
      <c r="E439" s="388">
        <f aca="true" t="shared" si="81" ref="E439:K439">SUM(E434:E438)</f>
        <v>570481.8300000001</v>
      </c>
      <c r="F439" s="383">
        <f t="shared" si="81"/>
        <v>634629.61</v>
      </c>
      <c r="G439" s="384">
        <f t="shared" si="81"/>
        <v>690920</v>
      </c>
      <c r="H439" s="407">
        <f t="shared" si="81"/>
        <v>694620</v>
      </c>
      <c r="I439" s="407">
        <f t="shared" si="81"/>
        <v>760726</v>
      </c>
      <c r="J439" s="407">
        <f t="shared" si="81"/>
        <v>760726</v>
      </c>
      <c r="K439" s="408">
        <f t="shared" si="81"/>
        <v>760726</v>
      </c>
    </row>
    <row r="440" spans="1:11" ht="12.75">
      <c r="A440" s="570"/>
      <c r="B440" s="570"/>
      <c r="C440" s="570"/>
      <c r="D440" s="570"/>
      <c r="E440" s="570"/>
      <c r="F440" s="570"/>
      <c r="G440" s="570"/>
      <c r="H440" s="570"/>
      <c r="I440" s="570"/>
      <c r="J440" s="570"/>
      <c r="K440" s="570"/>
    </row>
    <row r="442" spans="1:11" ht="12.75">
      <c r="A442" s="753" t="s">
        <v>386</v>
      </c>
      <c r="B442" s="754"/>
      <c r="C442" s="754"/>
      <c r="D442" s="754"/>
      <c r="E442" s="755"/>
      <c r="K442" s="391"/>
    </row>
    <row r="443" spans="1:11" ht="12.75">
      <c r="A443" s="472" t="s">
        <v>483</v>
      </c>
      <c r="B443" s="473" t="s">
        <v>16</v>
      </c>
      <c r="C443" s="473" t="s">
        <v>17</v>
      </c>
      <c r="D443" s="474" t="s">
        <v>0</v>
      </c>
      <c r="E443" s="475" t="s">
        <v>210</v>
      </c>
      <c r="F443" s="476" t="s">
        <v>210</v>
      </c>
      <c r="G443" s="318" t="s">
        <v>378</v>
      </c>
      <c r="H443" s="318" t="s">
        <v>379</v>
      </c>
      <c r="I443" s="123" t="s">
        <v>495</v>
      </c>
      <c r="J443" s="123" t="s">
        <v>495</v>
      </c>
      <c r="K443" s="123" t="s">
        <v>495</v>
      </c>
    </row>
    <row r="444" spans="1:11" ht="12.75">
      <c r="A444" s="480" t="s">
        <v>18</v>
      </c>
      <c r="B444" s="481" t="s">
        <v>19</v>
      </c>
      <c r="C444" s="481" t="s">
        <v>281</v>
      </c>
      <c r="D444" s="482"/>
      <c r="E444" s="326">
        <v>2017</v>
      </c>
      <c r="F444" s="319">
        <v>2018</v>
      </c>
      <c r="G444" s="319">
        <v>2019</v>
      </c>
      <c r="H444" s="319">
        <v>2019</v>
      </c>
      <c r="I444" s="131" t="s">
        <v>496</v>
      </c>
      <c r="J444" s="131" t="s">
        <v>497</v>
      </c>
      <c r="K444" s="131" t="s">
        <v>498</v>
      </c>
    </row>
    <row r="445" spans="1:11" ht="12.75">
      <c r="A445" s="756"/>
      <c r="B445" s="757"/>
      <c r="C445" s="757"/>
      <c r="D445" s="436" t="s">
        <v>382</v>
      </c>
      <c r="E445" s="293">
        <f aca="true" t="shared" si="82" ref="E445:K445">E299</f>
        <v>2296100.04</v>
      </c>
      <c r="F445" s="280">
        <f t="shared" si="82"/>
        <v>2453944.26</v>
      </c>
      <c r="G445" s="281">
        <f t="shared" si="82"/>
        <v>2901513</v>
      </c>
      <c r="H445" s="281">
        <f t="shared" si="82"/>
        <v>3039078</v>
      </c>
      <c r="I445" s="281">
        <f t="shared" si="82"/>
        <v>3152111</v>
      </c>
      <c r="J445" s="281">
        <f t="shared" si="82"/>
        <v>3333678</v>
      </c>
      <c r="K445" s="282">
        <f t="shared" si="82"/>
        <v>3521522</v>
      </c>
    </row>
    <row r="446" spans="1:11" ht="12.75">
      <c r="A446" s="524"/>
      <c r="B446" s="513"/>
      <c r="C446" s="513"/>
      <c r="D446" s="411" t="s">
        <v>383</v>
      </c>
      <c r="E446" s="328">
        <v>2742406.21</v>
      </c>
      <c r="F446" s="284">
        <v>3049038.62</v>
      </c>
      <c r="G446" s="285">
        <v>3288430</v>
      </c>
      <c r="H446" s="285">
        <v>3550823</v>
      </c>
      <c r="I446" s="285">
        <v>3667096</v>
      </c>
      <c r="J446" s="285">
        <v>3641958</v>
      </c>
      <c r="K446" s="286">
        <v>3603458</v>
      </c>
    </row>
    <row r="447" spans="1:11" ht="12.75">
      <c r="A447" s="758"/>
      <c r="B447" s="759"/>
      <c r="C447" s="759"/>
      <c r="D447" s="297" t="s">
        <v>384</v>
      </c>
      <c r="E447" s="294">
        <v>45082.01</v>
      </c>
      <c r="F447" s="289"/>
      <c r="G447" s="290"/>
      <c r="H447" s="290"/>
      <c r="I447" s="290"/>
      <c r="J447" s="290"/>
      <c r="K447" s="291"/>
    </row>
    <row r="448" spans="1:11" ht="12.75">
      <c r="A448" s="760"/>
      <c r="B448" s="693"/>
      <c r="C448" s="693"/>
      <c r="D448" s="426" t="s">
        <v>242</v>
      </c>
      <c r="E448" s="388">
        <f aca="true" t="shared" si="83" ref="E448:K448">SUM(E445:E447)</f>
        <v>5083588.26</v>
      </c>
      <c r="F448" s="383">
        <f t="shared" si="83"/>
        <v>5502982.88</v>
      </c>
      <c r="G448" s="384">
        <f t="shared" si="83"/>
        <v>6189943</v>
      </c>
      <c r="H448" s="384">
        <f t="shared" si="83"/>
        <v>6589901</v>
      </c>
      <c r="I448" s="384">
        <f t="shared" si="83"/>
        <v>6819207</v>
      </c>
      <c r="J448" s="384">
        <f t="shared" si="83"/>
        <v>6975636</v>
      </c>
      <c r="K448" s="385">
        <f t="shared" si="83"/>
        <v>7124980</v>
      </c>
    </row>
    <row r="451" spans="1:11" ht="12.75">
      <c r="A451" s="466" t="s">
        <v>389</v>
      </c>
      <c r="B451" s="467"/>
      <c r="C451" s="468"/>
      <c r="D451" s="469"/>
      <c r="E451" s="470"/>
      <c r="F451" s="470"/>
      <c r="K451" s="391"/>
    </row>
    <row r="452" spans="1:11" ht="12.75">
      <c r="A452" s="761" t="s">
        <v>20</v>
      </c>
      <c r="B452" s="762"/>
      <c r="C452" s="762"/>
      <c r="D452" s="762" t="s">
        <v>21</v>
      </c>
      <c r="E452" s="437"/>
      <c r="F452" s="438">
        <f>F455</f>
        <v>8244</v>
      </c>
      <c r="G452" s="439"/>
      <c r="H452" s="439">
        <f>H455</f>
        <v>6490</v>
      </c>
      <c r="I452" s="440"/>
      <c r="J452" s="440"/>
      <c r="K452" s="441"/>
    </row>
    <row r="453" spans="1:11" ht="12.75">
      <c r="A453" s="489" t="s">
        <v>246</v>
      </c>
      <c r="B453" s="490"/>
      <c r="C453" s="490"/>
      <c r="D453" s="512" t="s">
        <v>247</v>
      </c>
      <c r="E453" s="414"/>
      <c r="F453" s="328"/>
      <c r="G453" s="285"/>
      <c r="H453" s="285"/>
      <c r="I453" s="285"/>
      <c r="J453" s="285"/>
      <c r="K453" s="286"/>
    </row>
    <row r="454" spans="1:11" ht="12.75">
      <c r="A454" s="492"/>
      <c r="B454" s="490" t="s">
        <v>31</v>
      </c>
      <c r="C454" s="490">
        <v>710</v>
      </c>
      <c r="D454" s="490" t="s">
        <v>390</v>
      </c>
      <c r="E454" s="414"/>
      <c r="F454" s="328">
        <v>8244</v>
      </c>
      <c r="G454" s="285"/>
      <c r="H454" s="285">
        <v>6490</v>
      </c>
      <c r="I454" s="285"/>
      <c r="J454" s="285"/>
      <c r="K454" s="286"/>
    </row>
    <row r="455" spans="1:11" ht="12.75">
      <c r="A455" s="518"/>
      <c r="B455" s="763"/>
      <c r="C455" s="495"/>
      <c r="D455" s="646" t="s">
        <v>26</v>
      </c>
      <c r="E455" s="414"/>
      <c r="F455" s="328">
        <f aca="true" t="shared" si="84" ref="F455:K455">SUM(F454:F454)</f>
        <v>8244</v>
      </c>
      <c r="G455" s="285">
        <f t="shared" si="84"/>
        <v>0</v>
      </c>
      <c r="H455" s="285">
        <f t="shared" si="84"/>
        <v>6490</v>
      </c>
      <c r="I455" s="285">
        <f t="shared" si="84"/>
        <v>0</v>
      </c>
      <c r="J455" s="285">
        <f t="shared" si="84"/>
        <v>0</v>
      </c>
      <c r="K455" s="286">
        <f t="shared" si="84"/>
        <v>0</v>
      </c>
    </row>
    <row r="456" spans="1:11" ht="12.75">
      <c r="A456" s="507" t="s">
        <v>54</v>
      </c>
      <c r="B456" s="508"/>
      <c r="C456" s="508"/>
      <c r="D456" s="508" t="s">
        <v>55</v>
      </c>
      <c r="E456" s="415">
        <f aca="true" t="shared" si="85" ref="E456:K456">E459+E462</f>
        <v>33622.3</v>
      </c>
      <c r="F456" s="330">
        <f t="shared" si="85"/>
        <v>36964.87</v>
      </c>
      <c r="G456" s="309">
        <f t="shared" si="85"/>
        <v>17000</v>
      </c>
      <c r="H456" s="309">
        <f t="shared" si="85"/>
        <v>40000</v>
      </c>
      <c r="I456" s="309">
        <f t="shared" si="85"/>
        <v>27000</v>
      </c>
      <c r="J456" s="309">
        <f t="shared" si="85"/>
        <v>17000</v>
      </c>
      <c r="K456" s="412">
        <f t="shared" si="85"/>
        <v>17000</v>
      </c>
    </row>
    <row r="457" spans="1:11" ht="12.75">
      <c r="A457" s="492" t="s">
        <v>204</v>
      </c>
      <c r="B457" s="490"/>
      <c r="C457" s="490"/>
      <c r="D457" s="512" t="s">
        <v>205</v>
      </c>
      <c r="E457" s="416"/>
      <c r="F457" s="329"/>
      <c r="G457" s="307"/>
      <c r="H457" s="307"/>
      <c r="I457" s="307"/>
      <c r="J457" s="307"/>
      <c r="K457" s="321"/>
    </row>
    <row r="458" spans="1:11" ht="12.75">
      <c r="A458" s="492"/>
      <c r="B458" s="490" t="s">
        <v>31</v>
      </c>
      <c r="C458" s="490">
        <v>710</v>
      </c>
      <c r="D458" s="490" t="s">
        <v>391</v>
      </c>
      <c r="E458" s="416">
        <v>1125.3</v>
      </c>
      <c r="F458" s="329">
        <v>2448</v>
      </c>
      <c r="G458" s="307">
        <v>7000</v>
      </c>
      <c r="H458" s="307">
        <v>7000</v>
      </c>
      <c r="I458" s="307">
        <v>7000</v>
      </c>
      <c r="J458" s="307">
        <v>7000</v>
      </c>
      <c r="K458" s="321">
        <v>7000</v>
      </c>
    </row>
    <row r="459" spans="1:11" ht="12.75">
      <c r="A459" s="518"/>
      <c r="B459" s="763"/>
      <c r="C459" s="495"/>
      <c r="D459" s="646" t="s">
        <v>26</v>
      </c>
      <c r="E459" s="416">
        <f aca="true" t="shared" si="86" ref="E459:K459">SUM(E458)</f>
        <v>1125.3</v>
      </c>
      <c r="F459" s="329">
        <f t="shared" si="86"/>
        <v>2448</v>
      </c>
      <c r="G459" s="307">
        <f t="shared" si="86"/>
        <v>7000</v>
      </c>
      <c r="H459" s="307">
        <f t="shared" si="86"/>
        <v>7000</v>
      </c>
      <c r="I459" s="307">
        <f t="shared" si="86"/>
        <v>7000</v>
      </c>
      <c r="J459" s="307">
        <f t="shared" si="86"/>
        <v>7000</v>
      </c>
      <c r="K459" s="321">
        <f t="shared" si="86"/>
        <v>7000</v>
      </c>
    </row>
    <row r="460" spans="1:11" ht="12.75">
      <c r="A460" s="489" t="s">
        <v>66</v>
      </c>
      <c r="B460" s="490"/>
      <c r="C460" s="490"/>
      <c r="D460" s="512" t="s">
        <v>67</v>
      </c>
      <c r="E460" s="764"/>
      <c r="F460" s="497"/>
      <c r="G460" s="499"/>
      <c r="H460" s="499"/>
      <c r="I460" s="499"/>
      <c r="J460" s="499"/>
      <c r="K460" s="500"/>
    </row>
    <row r="461" spans="1:11" ht="12.75">
      <c r="A461" s="492"/>
      <c r="B461" s="506" t="s">
        <v>31</v>
      </c>
      <c r="C461" s="506">
        <v>710</v>
      </c>
      <c r="D461" s="506" t="s">
        <v>392</v>
      </c>
      <c r="E461" s="416">
        <v>32497</v>
      </c>
      <c r="F461" s="329">
        <v>34516.87</v>
      </c>
      <c r="G461" s="307">
        <v>10000</v>
      </c>
      <c r="H461" s="307">
        <v>33000</v>
      </c>
      <c r="I461" s="307">
        <v>20000</v>
      </c>
      <c r="J461" s="307">
        <v>10000</v>
      </c>
      <c r="K461" s="321">
        <v>10000</v>
      </c>
    </row>
    <row r="462" spans="1:11" ht="12.75">
      <c r="A462" s="518"/>
      <c r="B462" s="763"/>
      <c r="C462" s="495"/>
      <c r="D462" s="646" t="s">
        <v>26</v>
      </c>
      <c r="E462" s="416">
        <f aca="true" t="shared" si="87" ref="E462:K462">SUM(E461:E461)</f>
        <v>32497</v>
      </c>
      <c r="F462" s="329">
        <f t="shared" si="87"/>
        <v>34516.87</v>
      </c>
      <c r="G462" s="307">
        <f t="shared" si="87"/>
        <v>10000</v>
      </c>
      <c r="H462" s="307">
        <f t="shared" si="87"/>
        <v>33000</v>
      </c>
      <c r="I462" s="307">
        <f t="shared" si="87"/>
        <v>20000</v>
      </c>
      <c r="J462" s="307">
        <f t="shared" si="87"/>
        <v>10000</v>
      </c>
      <c r="K462" s="321">
        <f t="shared" si="87"/>
        <v>10000</v>
      </c>
    </row>
    <row r="463" spans="1:11" ht="12.75">
      <c r="A463" s="507" t="s">
        <v>95</v>
      </c>
      <c r="B463" s="508"/>
      <c r="C463" s="508"/>
      <c r="D463" s="508" t="s">
        <v>96</v>
      </c>
      <c r="E463" s="417"/>
      <c r="F463" s="332">
        <f>F466+F469+F472</f>
        <v>95930.98000000001</v>
      </c>
      <c r="G463" s="304"/>
      <c r="H463" s="304">
        <f>H469+H472</f>
        <v>25144</v>
      </c>
      <c r="I463" s="305">
        <f>I469</f>
        <v>1200</v>
      </c>
      <c r="J463" s="305"/>
      <c r="K463" s="323"/>
    </row>
    <row r="464" spans="1:11" ht="12.75">
      <c r="A464" s="489" t="s">
        <v>97</v>
      </c>
      <c r="B464" s="490"/>
      <c r="C464" s="490"/>
      <c r="D464" s="671" t="s">
        <v>98</v>
      </c>
      <c r="E464" s="414"/>
      <c r="F464" s="328"/>
      <c r="G464" s="285"/>
      <c r="H464" s="285"/>
      <c r="I464" s="285"/>
      <c r="J464" s="285"/>
      <c r="K464" s="286"/>
    </row>
    <row r="465" spans="1:11" ht="12.75">
      <c r="A465" s="492"/>
      <c r="B465" s="490" t="s">
        <v>99</v>
      </c>
      <c r="C465" s="490">
        <v>710</v>
      </c>
      <c r="D465" s="490" t="s">
        <v>393</v>
      </c>
      <c r="E465" s="414"/>
      <c r="F465" s="328">
        <v>15826.8</v>
      </c>
      <c r="G465" s="499"/>
      <c r="H465" s="499"/>
      <c r="I465" s="285"/>
      <c r="J465" s="285"/>
      <c r="K465" s="286"/>
    </row>
    <row r="466" spans="1:11" ht="12.75">
      <c r="A466" s="518"/>
      <c r="B466" s="763"/>
      <c r="C466" s="495"/>
      <c r="D466" s="646" t="s">
        <v>26</v>
      </c>
      <c r="E466" s="414"/>
      <c r="F466" s="328">
        <f>SUM(F465)</f>
        <v>15826.8</v>
      </c>
      <c r="G466" s="285"/>
      <c r="H466" s="285"/>
      <c r="I466" s="285"/>
      <c r="J466" s="285"/>
      <c r="K466" s="286"/>
    </row>
    <row r="467" spans="1:11" ht="12.75">
      <c r="A467" s="489" t="s">
        <v>101</v>
      </c>
      <c r="B467" s="490"/>
      <c r="C467" s="490"/>
      <c r="D467" s="671" t="s">
        <v>102</v>
      </c>
      <c r="E467" s="414"/>
      <c r="F467" s="328"/>
      <c r="G467" s="285"/>
      <c r="H467" s="285"/>
      <c r="I467" s="285"/>
      <c r="J467" s="285"/>
      <c r="K467" s="286"/>
    </row>
    <row r="468" spans="1:11" ht="12.75">
      <c r="A468" s="492"/>
      <c r="B468" s="490" t="s">
        <v>103</v>
      </c>
      <c r="C468" s="490">
        <v>710</v>
      </c>
      <c r="D468" s="490" t="s">
        <v>394</v>
      </c>
      <c r="E468" s="414"/>
      <c r="F468" s="328">
        <v>73205</v>
      </c>
      <c r="G468" s="285"/>
      <c r="H468" s="285">
        <v>18000</v>
      </c>
      <c r="I468" s="285">
        <v>1200</v>
      </c>
      <c r="J468" s="285"/>
      <c r="K468" s="286"/>
    </row>
    <row r="469" spans="1:11" ht="12.75">
      <c r="A469" s="518"/>
      <c r="B469" s="763"/>
      <c r="C469" s="495"/>
      <c r="D469" s="646" t="s">
        <v>26</v>
      </c>
      <c r="E469" s="414"/>
      <c r="F469" s="328">
        <f>SUM(F468)</f>
        <v>73205</v>
      </c>
      <c r="G469" s="285"/>
      <c r="H469" s="285">
        <f>SUM(H468)</f>
        <v>18000</v>
      </c>
      <c r="I469" s="285">
        <f>SUM(I468)</f>
        <v>1200</v>
      </c>
      <c r="J469" s="285"/>
      <c r="K469" s="286"/>
    </row>
    <row r="470" spans="1:11" ht="12.75">
      <c r="A470" s="522" t="s">
        <v>267</v>
      </c>
      <c r="B470" s="523"/>
      <c r="C470" s="513"/>
      <c r="D470" s="671" t="s">
        <v>248</v>
      </c>
      <c r="E470" s="414"/>
      <c r="F470" s="328"/>
      <c r="G470" s="499"/>
      <c r="H470" s="499"/>
      <c r="I470" s="285"/>
      <c r="J470" s="285"/>
      <c r="K470" s="286"/>
    </row>
    <row r="471" spans="1:11" ht="12.75">
      <c r="A471" s="524"/>
      <c r="B471" s="490" t="s">
        <v>99</v>
      </c>
      <c r="C471" s="513">
        <v>710</v>
      </c>
      <c r="D471" s="513" t="s">
        <v>395</v>
      </c>
      <c r="E471" s="414"/>
      <c r="F471" s="328">
        <v>6899.18</v>
      </c>
      <c r="G471" s="499"/>
      <c r="H471" s="499">
        <v>7144</v>
      </c>
      <c r="I471" s="285"/>
      <c r="J471" s="285"/>
      <c r="K471" s="286"/>
    </row>
    <row r="472" spans="1:11" ht="12.75">
      <c r="A472" s="518"/>
      <c r="B472" s="763"/>
      <c r="C472" s="495"/>
      <c r="D472" s="646" t="s">
        <v>26</v>
      </c>
      <c r="E472" s="414"/>
      <c r="F472" s="328">
        <f>SUM(F471)</f>
        <v>6899.18</v>
      </c>
      <c r="G472" s="499"/>
      <c r="H472" s="499">
        <f>SUM(H471)</f>
        <v>7144</v>
      </c>
      <c r="I472" s="285">
        <v>0</v>
      </c>
      <c r="J472" s="285">
        <v>0</v>
      </c>
      <c r="K472" s="286">
        <v>0</v>
      </c>
    </row>
    <row r="473" spans="1:11" ht="12.75">
      <c r="A473" s="507" t="s">
        <v>113</v>
      </c>
      <c r="B473" s="508"/>
      <c r="C473" s="508"/>
      <c r="D473" s="508" t="s">
        <v>114</v>
      </c>
      <c r="E473" s="417">
        <f aca="true" t="shared" si="88" ref="E473:K473">E476</f>
        <v>8695.64</v>
      </c>
      <c r="F473" s="332">
        <f t="shared" si="88"/>
        <v>77806.26</v>
      </c>
      <c r="G473" s="304">
        <f t="shared" si="88"/>
        <v>0</v>
      </c>
      <c r="H473" s="304">
        <f t="shared" si="88"/>
        <v>0</v>
      </c>
      <c r="I473" s="305">
        <f t="shared" si="88"/>
        <v>0</v>
      </c>
      <c r="J473" s="305">
        <f t="shared" si="88"/>
        <v>0</v>
      </c>
      <c r="K473" s="323">
        <f t="shared" si="88"/>
        <v>0</v>
      </c>
    </row>
    <row r="474" spans="1:11" ht="12.75">
      <c r="A474" s="529" t="s">
        <v>115</v>
      </c>
      <c r="B474" s="530"/>
      <c r="C474" s="530"/>
      <c r="D474" s="530" t="s">
        <v>116</v>
      </c>
      <c r="E474" s="418"/>
      <c r="F474" s="333"/>
      <c r="G474" s="313"/>
      <c r="H474" s="313"/>
      <c r="I474" s="313"/>
      <c r="J474" s="313"/>
      <c r="K474" s="324"/>
    </row>
    <row r="475" spans="1:11" ht="12.75">
      <c r="A475" s="492"/>
      <c r="B475" s="490" t="s">
        <v>117</v>
      </c>
      <c r="C475" s="490">
        <v>710</v>
      </c>
      <c r="D475" s="490" t="s">
        <v>396</v>
      </c>
      <c r="E475" s="414">
        <v>8695.64</v>
      </c>
      <c r="F475" s="328">
        <v>77806.26</v>
      </c>
      <c r="G475" s="499"/>
      <c r="H475" s="499"/>
      <c r="I475" s="285"/>
      <c r="J475" s="285"/>
      <c r="K475" s="286"/>
    </row>
    <row r="476" spans="1:11" ht="12.75">
      <c r="A476" s="518"/>
      <c r="B476" s="763"/>
      <c r="C476" s="495"/>
      <c r="D476" s="646" t="s">
        <v>26</v>
      </c>
      <c r="E476" s="414">
        <f>SUM(E475:E475)</f>
        <v>8695.64</v>
      </c>
      <c r="F476" s="328">
        <f>SUM(F475:F475)</f>
        <v>77806.26</v>
      </c>
      <c r="G476" s="285"/>
      <c r="H476" s="285"/>
      <c r="I476" s="285"/>
      <c r="J476" s="285"/>
      <c r="K476" s="286"/>
    </row>
    <row r="477" spans="1:11" ht="12.75">
      <c r="A477" s="507" t="s">
        <v>122</v>
      </c>
      <c r="B477" s="508"/>
      <c r="C477" s="508"/>
      <c r="D477" s="508" t="s">
        <v>123</v>
      </c>
      <c r="E477" s="765"/>
      <c r="F477" s="536">
        <f>F480</f>
        <v>196021.06</v>
      </c>
      <c r="G477" s="538">
        <f>G483</f>
        <v>96570</v>
      </c>
      <c r="H477" s="538"/>
      <c r="I477" s="552">
        <f>I483</f>
        <v>193570</v>
      </c>
      <c r="J477" s="552"/>
      <c r="K477" s="553"/>
    </row>
    <row r="478" spans="1:11" ht="12.75">
      <c r="A478" s="492" t="s">
        <v>258</v>
      </c>
      <c r="B478" s="520"/>
      <c r="C478" s="490"/>
      <c r="D478" s="512" t="s">
        <v>259</v>
      </c>
      <c r="E478" s="764"/>
      <c r="F478" s="328"/>
      <c r="G478" s="499"/>
      <c r="H478" s="499"/>
      <c r="I478" s="499"/>
      <c r="J478" s="499"/>
      <c r="K478" s="500"/>
    </row>
    <row r="479" spans="1:11" ht="12.75">
      <c r="A479" s="492"/>
      <c r="B479" s="490" t="s">
        <v>397</v>
      </c>
      <c r="C479" s="490">
        <v>710</v>
      </c>
      <c r="D479" s="490" t="s">
        <v>398</v>
      </c>
      <c r="E479" s="414"/>
      <c r="F479" s="328">
        <v>196021.06</v>
      </c>
      <c r="G479" s="499"/>
      <c r="H479" s="499"/>
      <c r="I479" s="499"/>
      <c r="J479" s="499"/>
      <c r="K479" s="500"/>
    </row>
    <row r="480" spans="1:11" ht="12.75">
      <c r="A480" s="492"/>
      <c r="B480" s="520"/>
      <c r="C480" s="490"/>
      <c r="D480" s="490" t="s">
        <v>26</v>
      </c>
      <c r="E480" s="414"/>
      <c r="F480" s="328">
        <f>SUM(F479:F479)</f>
        <v>196021.06</v>
      </c>
      <c r="G480" s="499"/>
      <c r="H480" s="499"/>
      <c r="I480" s="499"/>
      <c r="J480" s="499"/>
      <c r="K480" s="500"/>
    </row>
    <row r="481" spans="1:11" ht="12.75">
      <c r="A481" s="492" t="s">
        <v>207</v>
      </c>
      <c r="B481" s="520"/>
      <c r="C481" s="490"/>
      <c r="D481" s="512" t="s">
        <v>249</v>
      </c>
      <c r="E481" s="764"/>
      <c r="F481" s="328"/>
      <c r="G481" s="499"/>
      <c r="H481" s="499"/>
      <c r="I481" s="285"/>
      <c r="J481" s="285"/>
      <c r="K481" s="286"/>
    </row>
    <row r="482" spans="1:11" ht="12.75">
      <c r="A482" s="492"/>
      <c r="B482" s="520" t="s">
        <v>124</v>
      </c>
      <c r="C482" s="490">
        <v>710</v>
      </c>
      <c r="D482" s="513" t="s">
        <v>399</v>
      </c>
      <c r="E482" s="414"/>
      <c r="F482" s="328"/>
      <c r="G482" s="285">
        <v>96570</v>
      </c>
      <c r="H482" s="285"/>
      <c r="I482" s="285">
        <v>193570</v>
      </c>
      <c r="J482" s="285"/>
      <c r="K482" s="286"/>
    </row>
    <row r="483" spans="1:11" ht="12.75">
      <c r="A483" s="518"/>
      <c r="B483" s="763"/>
      <c r="C483" s="495"/>
      <c r="D483" s="646" t="s">
        <v>26</v>
      </c>
      <c r="E483" s="414"/>
      <c r="F483" s="328"/>
      <c r="G483" s="285">
        <f>SUM(G482)</f>
        <v>96570</v>
      </c>
      <c r="H483" s="285">
        <f>SUM(H482)</f>
        <v>0</v>
      </c>
      <c r="I483" s="285">
        <f>SUM(I482)</f>
        <v>193570</v>
      </c>
      <c r="J483" s="285">
        <f>SUM(J482)</f>
        <v>0</v>
      </c>
      <c r="K483" s="286">
        <f>SUM(K482)</f>
        <v>0</v>
      </c>
    </row>
    <row r="484" spans="1:11" ht="12.75">
      <c r="A484" s="507" t="s">
        <v>136</v>
      </c>
      <c r="B484" s="508"/>
      <c r="C484" s="508"/>
      <c r="D484" s="508" t="s">
        <v>137</v>
      </c>
      <c r="E484" s="417"/>
      <c r="F484" s="332">
        <f>F487</f>
        <v>40289.24</v>
      </c>
      <c r="G484" s="304"/>
      <c r="H484" s="304"/>
      <c r="I484" s="305"/>
      <c r="J484" s="305"/>
      <c r="K484" s="323"/>
    </row>
    <row r="485" spans="1:11" ht="12.75">
      <c r="A485" s="489" t="s">
        <v>142</v>
      </c>
      <c r="B485" s="512"/>
      <c r="C485" s="512"/>
      <c r="D485" s="512" t="s">
        <v>235</v>
      </c>
      <c r="E485" s="414"/>
      <c r="F485" s="328"/>
      <c r="G485" s="285"/>
      <c r="H485" s="285"/>
      <c r="I485" s="285"/>
      <c r="J485" s="285"/>
      <c r="K485" s="286"/>
    </row>
    <row r="486" spans="1:11" ht="12.75">
      <c r="A486" s="492"/>
      <c r="B486" s="490" t="s">
        <v>140</v>
      </c>
      <c r="C486" s="513">
        <v>710</v>
      </c>
      <c r="D486" s="490" t="s">
        <v>400</v>
      </c>
      <c r="E486" s="414"/>
      <c r="F486" s="328">
        <v>40289.24</v>
      </c>
      <c r="G486" s="499"/>
      <c r="H486" s="499"/>
      <c r="I486" s="285"/>
      <c r="J486" s="285"/>
      <c r="K486" s="286"/>
    </row>
    <row r="487" spans="1:11" ht="12.75">
      <c r="A487" s="518"/>
      <c r="B487" s="763"/>
      <c r="C487" s="495"/>
      <c r="D487" s="646" t="s">
        <v>26</v>
      </c>
      <c r="E487" s="414"/>
      <c r="F487" s="328">
        <f>SUM(F486:F486)</f>
        <v>40289.24</v>
      </c>
      <c r="G487" s="499"/>
      <c r="H487" s="499"/>
      <c r="I487" s="285"/>
      <c r="J487" s="285"/>
      <c r="K487" s="286"/>
    </row>
    <row r="488" spans="1:11" ht="12.75">
      <c r="A488" s="507" t="s">
        <v>143</v>
      </c>
      <c r="B488" s="508"/>
      <c r="C488" s="508"/>
      <c r="D488" s="508" t="s">
        <v>144</v>
      </c>
      <c r="E488" s="417"/>
      <c r="F488" s="332">
        <f>F491</f>
        <v>1400</v>
      </c>
      <c r="G488" s="304"/>
      <c r="H488" s="304"/>
      <c r="I488" s="305"/>
      <c r="J488" s="305"/>
      <c r="K488" s="323"/>
    </row>
    <row r="489" spans="1:11" ht="12.75">
      <c r="A489" s="489" t="s">
        <v>147</v>
      </c>
      <c r="B489" s="490"/>
      <c r="C489" s="490"/>
      <c r="D489" s="671" t="s">
        <v>236</v>
      </c>
      <c r="E489" s="414"/>
      <c r="F489" s="328"/>
      <c r="G489" s="285"/>
      <c r="H489" s="285"/>
      <c r="I489" s="285"/>
      <c r="J489" s="285"/>
      <c r="K489" s="286"/>
    </row>
    <row r="490" spans="1:11" ht="12.75">
      <c r="A490" s="489"/>
      <c r="B490" s="490" t="s">
        <v>220</v>
      </c>
      <c r="C490" s="490">
        <v>710</v>
      </c>
      <c r="D490" s="513" t="s">
        <v>401</v>
      </c>
      <c r="E490" s="414"/>
      <c r="F490" s="328">
        <v>1400</v>
      </c>
      <c r="G490" s="285"/>
      <c r="H490" s="285"/>
      <c r="I490" s="285"/>
      <c r="J490" s="285"/>
      <c r="K490" s="286"/>
    </row>
    <row r="491" spans="1:11" ht="12.75">
      <c r="A491" s="518"/>
      <c r="B491" s="763"/>
      <c r="C491" s="495"/>
      <c r="D491" s="646" t="s">
        <v>26</v>
      </c>
      <c r="E491" s="414"/>
      <c r="F491" s="328">
        <f>SUM(F490)</f>
        <v>1400</v>
      </c>
      <c r="G491" s="285"/>
      <c r="H491" s="285"/>
      <c r="I491" s="285"/>
      <c r="J491" s="285"/>
      <c r="K491" s="286"/>
    </row>
    <row r="492" spans="1:11" ht="12.75">
      <c r="A492" s="507" t="s">
        <v>155</v>
      </c>
      <c r="B492" s="508"/>
      <c r="C492" s="508"/>
      <c r="D492" s="508" t="s">
        <v>156</v>
      </c>
      <c r="E492" s="417">
        <f>E497+E504</f>
        <v>57215.84999999999</v>
      </c>
      <c r="F492" s="332">
        <f>F497+F504+F507</f>
        <v>174060.78</v>
      </c>
      <c r="G492" s="304">
        <f>G497+G504+G507+G510</f>
        <v>38510</v>
      </c>
      <c r="H492" s="304">
        <f>H497+H504+H507+H510</f>
        <v>171475</v>
      </c>
      <c r="I492" s="304">
        <f>I497+I504+I507+I510</f>
        <v>16715</v>
      </c>
      <c r="J492" s="304">
        <f>J497+J504+J507+J510</f>
        <v>50715</v>
      </c>
      <c r="K492" s="413">
        <f>K497+K504+K507+K510</f>
        <v>141509</v>
      </c>
    </row>
    <row r="493" spans="1:11" ht="12.75">
      <c r="A493" s="489" t="s">
        <v>164</v>
      </c>
      <c r="B493" s="490"/>
      <c r="C493" s="490"/>
      <c r="D493" s="671" t="s">
        <v>165</v>
      </c>
      <c r="E493" s="414"/>
      <c r="F493" s="328"/>
      <c r="G493" s="499"/>
      <c r="H493" s="499"/>
      <c r="I493" s="285"/>
      <c r="J493" s="285"/>
      <c r="K493" s="286"/>
    </row>
    <row r="494" spans="1:11" ht="12.75">
      <c r="A494" s="489" t="s">
        <v>166</v>
      </c>
      <c r="B494" s="513"/>
      <c r="C494" s="490"/>
      <c r="D494" s="671" t="s">
        <v>167</v>
      </c>
      <c r="E494" s="766"/>
      <c r="F494" s="502"/>
      <c r="G494" s="499"/>
      <c r="H494" s="499"/>
      <c r="I494" s="499"/>
      <c r="J494" s="499"/>
      <c r="K494" s="500"/>
    </row>
    <row r="495" spans="1:11" ht="12.75">
      <c r="A495" s="492"/>
      <c r="B495" s="513" t="s">
        <v>222</v>
      </c>
      <c r="C495" s="490">
        <v>710</v>
      </c>
      <c r="D495" s="490" t="s">
        <v>402</v>
      </c>
      <c r="E495" s="414">
        <v>4548.95</v>
      </c>
      <c r="F495" s="328">
        <v>4912.21</v>
      </c>
      <c r="G495" s="285">
        <v>4500</v>
      </c>
      <c r="H495" s="285">
        <v>13014</v>
      </c>
      <c r="I495" s="285">
        <v>1000</v>
      </c>
      <c r="J495" s="285">
        <v>2000</v>
      </c>
      <c r="K495" s="286">
        <v>2000</v>
      </c>
    </row>
    <row r="496" spans="1:11" ht="12.75">
      <c r="A496" s="492"/>
      <c r="B496" s="513" t="s">
        <v>222</v>
      </c>
      <c r="C496" s="490">
        <v>710</v>
      </c>
      <c r="D496" s="490" t="s">
        <v>403</v>
      </c>
      <c r="E496" s="414">
        <v>0</v>
      </c>
      <c r="F496" s="328">
        <v>3824.9</v>
      </c>
      <c r="G496" s="285"/>
      <c r="H496" s="285">
        <v>42000</v>
      </c>
      <c r="I496" s="285">
        <v>4335</v>
      </c>
      <c r="J496" s="285"/>
      <c r="K496" s="286"/>
    </row>
    <row r="497" spans="1:11" ht="12.75">
      <c r="A497" s="518"/>
      <c r="B497" s="763"/>
      <c r="C497" s="495"/>
      <c r="D497" s="646" t="s">
        <v>26</v>
      </c>
      <c r="E497" s="414">
        <f aca="true" t="shared" si="89" ref="E497:K497">SUM(E495:E496)</f>
        <v>4548.95</v>
      </c>
      <c r="F497" s="328">
        <f t="shared" si="89"/>
        <v>8737.11</v>
      </c>
      <c r="G497" s="285">
        <f t="shared" si="89"/>
        <v>4500</v>
      </c>
      <c r="H497" s="285">
        <f t="shared" si="89"/>
        <v>55014</v>
      </c>
      <c r="I497" s="285">
        <f t="shared" si="89"/>
        <v>5335</v>
      </c>
      <c r="J497" s="285">
        <f t="shared" si="89"/>
        <v>2000</v>
      </c>
      <c r="K497" s="286">
        <f t="shared" si="89"/>
        <v>2000</v>
      </c>
    </row>
    <row r="498" spans="1:11" ht="12.75">
      <c r="A498" s="489" t="s">
        <v>173</v>
      </c>
      <c r="B498" s="512"/>
      <c r="C498" s="512"/>
      <c r="D498" s="512" t="s">
        <v>274</v>
      </c>
      <c r="E498" s="414"/>
      <c r="F498" s="328"/>
      <c r="G498" s="499"/>
      <c r="H498" s="499"/>
      <c r="I498" s="285"/>
      <c r="J498" s="314"/>
      <c r="K498" s="325"/>
    </row>
    <row r="499" spans="1:11" ht="12.75">
      <c r="A499" s="492"/>
      <c r="B499" s="513" t="s">
        <v>31</v>
      </c>
      <c r="C499" s="513">
        <v>710</v>
      </c>
      <c r="D499" s="490" t="s">
        <v>407</v>
      </c>
      <c r="E499" s="414">
        <v>43155.02</v>
      </c>
      <c r="F499" s="328">
        <v>7556.7</v>
      </c>
      <c r="G499" s="285">
        <v>31000</v>
      </c>
      <c r="H499" s="285">
        <v>77051</v>
      </c>
      <c r="I499" s="285">
        <v>5000</v>
      </c>
      <c r="J499" s="285">
        <v>48715</v>
      </c>
      <c r="K499" s="286">
        <v>139509</v>
      </c>
    </row>
    <row r="500" spans="1:11" ht="12.75">
      <c r="A500" s="492"/>
      <c r="B500" s="513" t="s">
        <v>31</v>
      </c>
      <c r="C500" s="513">
        <v>710</v>
      </c>
      <c r="D500" s="490" t="s">
        <v>408</v>
      </c>
      <c r="E500" s="414"/>
      <c r="F500" s="328"/>
      <c r="G500" s="285"/>
      <c r="H500" s="285">
        <v>14600</v>
      </c>
      <c r="I500" s="285">
        <v>5000</v>
      </c>
      <c r="J500" s="285"/>
      <c r="K500" s="286"/>
    </row>
    <row r="501" spans="1:11" ht="12.75">
      <c r="A501" s="492"/>
      <c r="B501" s="513" t="s">
        <v>31</v>
      </c>
      <c r="C501" s="513">
        <v>710</v>
      </c>
      <c r="D501" s="490" t="s">
        <v>409</v>
      </c>
      <c r="E501" s="414">
        <v>6502.68</v>
      </c>
      <c r="F501" s="328">
        <v>1100.54</v>
      </c>
      <c r="G501" s="285"/>
      <c r="H501" s="285">
        <v>6800</v>
      </c>
      <c r="I501" s="285"/>
      <c r="J501" s="285"/>
      <c r="K501" s="286"/>
    </row>
    <row r="502" spans="1:11" ht="12.75">
      <c r="A502" s="492"/>
      <c r="B502" s="513" t="s">
        <v>31</v>
      </c>
      <c r="C502" s="513">
        <v>710</v>
      </c>
      <c r="D502" s="513" t="s">
        <v>410</v>
      </c>
      <c r="E502" s="414">
        <v>3009.2</v>
      </c>
      <c r="F502" s="328">
        <v>3009.2</v>
      </c>
      <c r="G502" s="285">
        <v>3010</v>
      </c>
      <c r="H502" s="285">
        <v>3010</v>
      </c>
      <c r="I502" s="285">
        <v>1380</v>
      </c>
      <c r="J502" s="285"/>
      <c r="K502" s="286"/>
    </row>
    <row r="503" spans="1:11" ht="12.75">
      <c r="A503" s="492"/>
      <c r="B503" s="513" t="s">
        <v>31</v>
      </c>
      <c r="C503" s="513">
        <v>720</v>
      </c>
      <c r="D503" s="513" t="s">
        <v>411</v>
      </c>
      <c r="E503" s="414"/>
      <c r="F503" s="328">
        <v>2383</v>
      </c>
      <c r="G503" s="499"/>
      <c r="H503" s="499"/>
      <c r="I503" s="285"/>
      <c r="J503" s="285"/>
      <c r="K503" s="286"/>
    </row>
    <row r="504" spans="1:11" ht="12.75">
      <c r="A504" s="518"/>
      <c r="B504" s="763"/>
      <c r="C504" s="495"/>
      <c r="D504" s="646" t="s">
        <v>26</v>
      </c>
      <c r="E504" s="414">
        <f>SUM(E499:E502)</f>
        <v>52666.899999999994</v>
      </c>
      <c r="F504" s="328">
        <f>SUM(F499:F503)</f>
        <v>14049.439999999999</v>
      </c>
      <c r="G504" s="285">
        <f>SUM(G499:G502)</f>
        <v>34010</v>
      </c>
      <c r="H504" s="285">
        <f>SUM(H499:H502)</f>
        <v>101461</v>
      </c>
      <c r="I504" s="285">
        <f>SUM(I499:I503)</f>
        <v>11380</v>
      </c>
      <c r="J504" s="285">
        <f>SUM(J499:J503)</f>
        <v>48715</v>
      </c>
      <c r="K504" s="286">
        <f>SUM(K499:K503)</f>
        <v>139509</v>
      </c>
    </row>
    <row r="505" spans="1:11" ht="12.75">
      <c r="A505" s="489" t="s">
        <v>243</v>
      </c>
      <c r="B505" s="490"/>
      <c r="C505" s="490"/>
      <c r="D505" s="671" t="s">
        <v>244</v>
      </c>
      <c r="E505" s="414"/>
      <c r="F505" s="328"/>
      <c r="G505" s="285"/>
      <c r="H505" s="285"/>
      <c r="I505" s="285"/>
      <c r="J505" s="285"/>
      <c r="K505" s="286"/>
    </row>
    <row r="506" spans="1:11" ht="12.75">
      <c r="A506" s="492"/>
      <c r="B506" s="513" t="s">
        <v>31</v>
      </c>
      <c r="C506" s="490">
        <v>710</v>
      </c>
      <c r="D506" s="490" t="s">
        <v>412</v>
      </c>
      <c r="E506" s="414"/>
      <c r="F506" s="328">
        <v>151274.23</v>
      </c>
      <c r="G506" s="285"/>
      <c r="H506" s="285"/>
      <c r="I506" s="285"/>
      <c r="J506" s="285"/>
      <c r="K506" s="286"/>
    </row>
    <row r="507" spans="1:11" ht="12.75">
      <c r="A507" s="518"/>
      <c r="B507" s="763"/>
      <c r="C507" s="495"/>
      <c r="D507" s="646" t="s">
        <v>26</v>
      </c>
      <c r="E507" s="414"/>
      <c r="F507" s="328">
        <f aca="true" t="shared" si="90" ref="F507:K507">SUM(F506:F506)</f>
        <v>151274.23</v>
      </c>
      <c r="G507" s="285">
        <f t="shared" si="90"/>
        <v>0</v>
      </c>
      <c r="H507" s="285">
        <f t="shared" si="90"/>
        <v>0</v>
      </c>
      <c r="I507" s="285">
        <f t="shared" si="90"/>
        <v>0</v>
      </c>
      <c r="J507" s="285">
        <f t="shared" si="90"/>
        <v>0</v>
      </c>
      <c r="K507" s="286">
        <f t="shared" si="90"/>
        <v>0</v>
      </c>
    </row>
    <row r="508" spans="1:11" ht="12.75">
      <c r="A508" s="489" t="s">
        <v>215</v>
      </c>
      <c r="B508" s="490"/>
      <c r="C508" s="490"/>
      <c r="D508" s="512" t="s">
        <v>269</v>
      </c>
      <c r="E508" s="414"/>
      <c r="F508" s="328"/>
      <c r="G508" s="499"/>
      <c r="H508" s="499"/>
      <c r="I508" s="499"/>
      <c r="J508" s="499"/>
      <c r="K508" s="500"/>
    </row>
    <row r="509" spans="1:11" ht="12.75">
      <c r="A509" s="492"/>
      <c r="B509" s="759" t="s">
        <v>31</v>
      </c>
      <c r="C509" s="490">
        <v>710</v>
      </c>
      <c r="D509" s="490" t="s">
        <v>413</v>
      </c>
      <c r="E509" s="414"/>
      <c r="F509" s="328"/>
      <c r="G509" s="499"/>
      <c r="H509" s="499">
        <v>15000</v>
      </c>
      <c r="I509" s="499"/>
      <c r="J509" s="499"/>
      <c r="K509" s="500"/>
    </row>
    <row r="510" spans="1:11" ht="12.75">
      <c r="A510" s="518"/>
      <c r="B510" s="763"/>
      <c r="C510" s="495"/>
      <c r="D510" s="646" t="s">
        <v>26</v>
      </c>
      <c r="E510" s="414"/>
      <c r="F510" s="328"/>
      <c r="G510" s="499">
        <f>SUM(G509)</f>
        <v>0</v>
      </c>
      <c r="H510" s="499">
        <f>SUM(H509)</f>
        <v>15000</v>
      </c>
      <c r="I510" s="285">
        <f>SUM(I509:I509)</f>
        <v>0</v>
      </c>
      <c r="J510" s="285">
        <f>SUM(J509:J509)</f>
        <v>0</v>
      </c>
      <c r="K510" s="286">
        <f>SUM(K509:K509)</f>
        <v>0</v>
      </c>
    </row>
    <row r="511" spans="1:11" ht="12.75">
      <c r="A511" s="507" t="s">
        <v>193</v>
      </c>
      <c r="B511" s="508"/>
      <c r="C511" s="508"/>
      <c r="D511" s="508" t="s">
        <v>194</v>
      </c>
      <c r="E511" s="765">
        <f>E513</f>
        <v>6000</v>
      </c>
      <c r="F511" s="536"/>
      <c r="G511" s="538"/>
      <c r="H511" s="538"/>
      <c r="I511" s="552"/>
      <c r="J511" s="552"/>
      <c r="K511" s="553"/>
    </row>
    <row r="512" spans="1:11" ht="12.75">
      <c r="A512" s="492"/>
      <c r="B512" s="490" t="s">
        <v>218</v>
      </c>
      <c r="C512" s="513">
        <v>710</v>
      </c>
      <c r="D512" s="490" t="s">
        <v>414</v>
      </c>
      <c r="E512" s="414">
        <v>6000</v>
      </c>
      <c r="F512" s="328"/>
      <c r="G512" s="499"/>
      <c r="H512" s="499"/>
      <c r="I512" s="285"/>
      <c r="J512" s="285"/>
      <c r="K512" s="286"/>
    </row>
    <row r="513" spans="1:11" ht="12.75">
      <c r="A513" s="767"/>
      <c r="B513" s="768"/>
      <c r="C513" s="768"/>
      <c r="D513" s="769" t="s">
        <v>26</v>
      </c>
      <c r="E513" s="419">
        <f>SUM(E512)</f>
        <v>6000</v>
      </c>
      <c r="F513" s="294"/>
      <c r="G513" s="290"/>
      <c r="H513" s="290"/>
      <c r="I513" s="290"/>
      <c r="J513" s="290"/>
      <c r="K513" s="291"/>
    </row>
    <row r="514" spans="1:11" ht="12.75">
      <c r="A514" s="770"/>
      <c r="B514" s="771"/>
      <c r="C514" s="771"/>
      <c r="D514" s="772" t="s">
        <v>202</v>
      </c>
      <c r="E514" s="773">
        <f aca="true" t="shared" si="91" ref="E514:K514">E511+E492+E488+E484+E477+E473+E463+E456+E452</f>
        <v>105533.79</v>
      </c>
      <c r="F514" s="737">
        <f t="shared" si="91"/>
        <v>630717.19</v>
      </c>
      <c r="G514" s="622">
        <f t="shared" si="91"/>
        <v>152080</v>
      </c>
      <c r="H514" s="622">
        <f t="shared" si="91"/>
        <v>243109</v>
      </c>
      <c r="I514" s="622">
        <f t="shared" si="91"/>
        <v>238485</v>
      </c>
      <c r="J514" s="622">
        <f t="shared" si="91"/>
        <v>67715</v>
      </c>
      <c r="K514" s="623">
        <f t="shared" si="91"/>
        <v>158509</v>
      </c>
    </row>
    <row r="515" ht="12.75">
      <c r="C515" s="774"/>
    </row>
    <row r="517" spans="1:11" ht="15.75">
      <c r="A517" s="567" t="s">
        <v>484</v>
      </c>
      <c r="B517" s="568"/>
      <c r="C517" s="568"/>
      <c r="D517" s="568"/>
      <c r="E517" s="569"/>
      <c r="F517" s="569"/>
      <c r="G517" s="569"/>
      <c r="H517" s="569"/>
      <c r="I517" s="569"/>
      <c r="J517" s="569"/>
      <c r="K517" s="569"/>
    </row>
    <row r="518" spans="1:11" ht="12.75">
      <c r="A518" s="570"/>
      <c r="B518" s="570"/>
      <c r="C518" s="570"/>
      <c r="D518" s="570"/>
      <c r="E518" s="570"/>
      <c r="F518" s="570"/>
      <c r="G518" s="570"/>
      <c r="H518" s="570"/>
      <c r="I518" s="570"/>
      <c r="J518" s="570"/>
      <c r="K518" s="570"/>
    </row>
    <row r="519" spans="1:11" ht="12.75">
      <c r="A519" s="571" t="s">
        <v>415</v>
      </c>
      <c r="B519" s="572"/>
      <c r="C519" s="573"/>
      <c r="D519" s="574"/>
      <c r="E519" s="570"/>
      <c r="F519" s="570"/>
      <c r="G519" s="570"/>
      <c r="H519" s="570"/>
      <c r="I519" s="570"/>
      <c r="J519" s="570"/>
      <c r="K519" s="391"/>
    </row>
    <row r="520" spans="1:11" ht="12.75">
      <c r="A520" s="775" t="s">
        <v>321</v>
      </c>
      <c r="B520" s="776"/>
      <c r="C520" s="776"/>
      <c r="D520" s="777" t="s">
        <v>326</v>
      </c>
      <c r="E520" s="578"/>
      <c r="F520" s="579"/>
      <c r="G520" s="580"/>
      <c r="H520" s="580"/>
      <c r="I520" s="580"/>
      <c r="J520" s="580"/>
      <c r="K520" s="581"/>
    </row>
    <row r="521" spans="1:11" ht="12.75">
      <c r="A521" s="582"/>
      <c r="B521" s="513" t="s">
        <v>327</v>
      </c>
      <c r="C521" s="513">
        <v>710</v>
      </c>
      <c r="D521" s="584" t="s">
        <v>317</v>
      </c>
      <c r="E521" s="502"/>
      <c r="F521" s="503">
        <v>163187.59</v>
      </c>
      <c r="G521" s="499"/>
      <c r="H521" s="499">
        <v>4095</v>
      </c>
      <c r="I521" s="499"/>
      <c r="J521" s="499"/>
      <c r="K521" s="500"/>
    </row>
    <row r="522" spans="1:23" s="778" customFormat="1" ht="12.75">
      <c r="A522" s="595"/>
      <c r="B522" s="596"/>
      <c r="C522" s="596"/>
      <c r="D522" s="597" t="s">
        <v>26</v>
      </c>
      <c r="E522" s="589"/>
      <c r="F522" s="590">
        <f>SUM(F521)</f>
        <v>163187.59</v>
      </c>
      <c r="G522" s="557"/>
      <c r="H522" s="557">
        <f>SUM(H521)</f>
        <v>4095</v>
      </c>
      <c r="I522" s="557"/>
      <c r="J522" s="557"/>
      <c r="K522" s="591"/>
      <c r="L522" s="459"/>
      <c r="M522" s="460"/>
      <c r="N522" s="459"/>
      <c r="O522" s="459"/>
      <c r="P522" s="461"/>
      <c r="Q522" s="461"/>
      <c r="R522" s="461"/>
      <c r="S522" s="461"/>
      <c r="T522" s="461"/>
      <c r="U522" s="461"/>
      <c r="V522" s="461"/>
      <c r="W522" s="461"/>
    </row>
    <row r="523" spans="1:11" ht="12.75">
      <c r="A523" s="592" t="s">
        <v>329</v>
      </c>
      <c r="B523" s="583"/>
      <c r="C523" s="583"/>
      <c r="D523" s="584" t="s">
        <v>330</v>
      </c>
      <c r="E523" s="502"/>
      <c r="F523" s="503"/>
      <c r="G523" s="499"/>
      <c r="H523" s="499"/>
      <c r="I523" s="499"/>
      <c r="J523" s="499"/>
      <c r="K523" s="500"/>
    </row>
    <row r="524" spans="1:23" s="644" customFormat="1" ht="12.75">
      <c r="A524" s="582"/>
      <c r="B524" s="513" t="s">
        <v>331</v>
      </c>
      <c r="C524" s="513">
        <v>710</v>
      </c>
      <c r="D524" s="584" t="s">
        <v>317</v>
      </c>
      <c r="E524" s="502"/>
      <c r="F524" s="503">
        <v>3226.8</v>
      </c>
      <c r="G524" s="499"/>
      <c r="H524" s="499">
        <v>2164</v>
      </c>
      <c r="I524" s="499"/>
      <c r="J524" s="499"/>
      <c r="K524" s="500"/>
      <c r="L524" s="483"/>
      <c r="M524" s="540"/>
      <c r="N524" s="483"/>
      <c r="O524" s="483"/>
      <c r="P524" s="643"/>
      <c r="Q524" s="643"/>
      <c r="R524" s="643"/>
      <c r="S524" s="643"/>
      <c r="T524" s="643"/>
      <c r="U524" s="643"/>
      <c r="V524" s="643"/>
      <c r="W524" s="643"/>
    </row>
    <row r="525" spans="1:11" ht="12.75">
      <c r="A525" s="595"/>
      <c r="B525" s="596"/>
      <c r="C525" s="596"/>
      <c r="D525" s="597" t="s">
        <v>333</v>
      </c>
      <c r="E525" s="333"/>
      <c r="F525" s="312">
        <f>SUM(F524)</f>
        <v>3226.8</v>
      </c>
      <c r="G525" s="313"/>
      <c r="H525" s="313">
        <f>SUM(H524)</f>
        <v>2164</v>
      </c>
      <c r="I525" s="313"/>
      <c r="J525" s="313"/>
      <c r="K525" s="324"/>
    </row>
    <row r="526" spans="1:11" ht="12.75">
      <c r="A526" s="592" t="s">
        <v>334</v>
      </c>
      <c r="B526" s="583"/>
      <c r="C526" s="583"/>
      <c r="D526" s="584" t="s">
        <v>335</v>
      </c>
      <c r="E526" s="502"/>
      <c r="F526" s="503"/>
      <c r="G526" s="499"/>
      <c r="H526" s="499"/>
      <c r="I526" s="499"/>
      <c r="J526" s="499"/>
      <c r="K526" s="500"/>
    </row>
    <row r="527" spans="1:23" s="644" customFormat="1" ht="12.75">
      <c r="A527" s="582"/>
      <c r="B527" s="583" t="s">
        <v>336</v>
      </c>
      <c r="C527" s="583">
        <v>710</v>
      </c>
      <c r="D527" s="584" t="s">
        <v>317</v>
      </c>
      <c r="E527" s="502">
        <v>3999.3</v>
      </c>
      <c r="F527" s="503">
        <v>4035.48</v>
      </c>
      <c r="G527" s="499"/>
      <c r="H527" s="499">
        <v>20136</v>
      </c>
      <c r="I527" s="499"/>
      <c r="J527" s="499"/>
      <c r="K527" s="500"/>
      <c r="L527" s="483"/>
      <c r="M527" s="540"/>
      <c r="N527" s="483"/>
      <c r="O527" s="483"/>
      <c r="P527" s="643"/>
      <c r="Q527" s="643"/>
      <c r="R527" s="643"/>
      <c r="S527" s="643"/>
      <c r="T527" s="643"/>
      <c r="U527" s="643"/>
      <c r="V527" s="643"/>
      <c r="W527" s="643"/>
    </row>
    <row r="528" spans="1:11" ht="12.75">
      <c r="A528" s="779"/>
      <c r="B528" s="780"/>
      <c r="C528" s="780"/>
      <c r="D528" s="781" t="s">
        <v>26</v>
      </c>
      <c r="E528" s="658">
        <f>SUM(E527)</f>
        <v>3999.3</v>
      </c>
      <c r="F528" s="659">
        <f>SUM(F527)</f>
        <v>4035.48</v>
      </c>
      <c r="G528" s="660"/>
      <c r="H528" s="660">
        <f>SUM(H527)</f>
        <v>20136</v>
      </c>
      <c r="I528" s="660"/>
      <c r="J528" s="660"/>
      <c r="K528" s="661"/>
    </row>
    <row r="529" spans="1:11" ht="12.75">
      <c r="A529" s="782"/>
      <c r="B529" s="783"/>
      <c r="C529" s="783"/>
      <c r="D529" s="723" t="s">
        <v>346</v>
      </c>
      <c r="E529" s="737">
        <f>E528</f>
        <v>3999.3</v>
      </c>
      <c r="F529" s="738">
        <f>F528+F525+F522</f>
        <v>170449.87</v>
      </c>
      <c r="G529" s="622"/>
      <c r="H529" s="622">
        <f>H528+H525+H522</f>
        <v>26395</v>
      </c>
      <c r="I529" s="784"/>
      <c r="J529" s="784"/>
      <c r="K529" s="785"/>
    </row>
    <row r="530" spans="1:23" s="644" customFormat="1" ht="12.75">
      <c r="A530" s="463"/>
      <c r="B530" s="463"/>
      <c r="C530" s="463"/>
      <c r="D530" s="463"/>
      <c r="E530" s="464"/>
      <c r="F530" s="464"/>
      <c r="G530" s="465"/>
      <c r="H530" s="465"/>
      <c r="I530" s="465"/>
      <c r="J530" s="465"/>
      <c r="K530" s="465"/>
      <c r="L530" s="483"/>
      <c r="M530" s="540"/>
      <c r="N530" s="483"/>
      <c r="O530" s="483"/>
      <c r="P530" s="643"/>
      <c r="Q530" s="643"/>
      <c r="R530" s="643"/>
      <c r="S530" s="643"/>
      <c r="T530" s="643"/>
      <c r="U530" s="643"/>
      <c r="V530" s="643"/>
      <c r="W530" s="643"/>
    </row>
    <row r="532" spans="1:11" ht="15.75">
      <c r="A532" s="627" t="s">
        <v>416</v>
      </c>
      <c r="B532" s="569"/>
      <c r="C532" s="628"/>
      <c r="D532" s="628"/>
      <c r="E532" s="628"/>
      <c r="F532" s="569"/>
      <c r="G532" s="569"/>
      <c r="H532" s="629"/>
      <c r="I532" s="569"/>
      <c r="J532" s="569"/>
      <c r="K532" s="569"/>
    </row>
    <row r="533" spans="1:11" ht="12.75">
      <c r="A533" s="630"/>
      <c r="B533" s="631"/>
      <c r="C533" s="632"/>
      <c r="D533" s="632"/>
      <c r="E533" s="632"/>
      <c r="F533" s="632"/>
      <c r="G533" s="632"/>
      <c r="H533" s="633"/>
      <c r="I533" s="632"/>
      <c r="J533" s="632"/>
      <c r="K533" s="632"/>
    </row>
    <row r="534" spans="1:11" ht="12.75">
      <c r="A534" s="571" t="s">
        <v>415</v>
      </c>
      <c r="B534" s="572"/>
      <c r="C534" s="634"/>
      <c r="D534" s="630"/>
      <c r="E534" s="630"/>
      <c r="F534" s="635"/>
      <c r="G534" s="635"/>
      <c r="H534" s="636"/>
      <c r="I534" s="635"/>
      <c r="J534" s="635"/>
      <c r="K534" s="391"/>
    </row>
    <row r="535" spans="1:12" ht="12.75">
      <c r="A535" s="786" t="s">
        <v>358</v>
      </c>
      <c r="B535" s="279"/>
      <c r="C535" s="747"/>
      <c r="D535" s="707" t="s">
        <v>359</v>
      </c>
      <c r="E535" s="787"/>
      <c r="F535" s="580"/>
      <c r="G535" s="580"/>
      <c r="H535" s="580"/>
      <c r="I535" s="580"/>
      <c r="J535" s="580"/>
      <c r="K535" s="581"/>
      <c r="L535" s="501"/>
    </row>
    <row r="536" spans="1:12" ht="12.75">
      <c r="A536" s="788"/>
      <c r="B536" s="288" t="s">
        <v>337</v>
      </c>
      <c r="C536" s="749">
        <v>710</v>
      </c>
      <c r="D536" s="750" t="s">
        <v>420</v>
      </c>
      <c r="E536" s="789">
        <v>0</v>
      </c>
      <c r="F536" s="790">
        <v>6380</v>
      </c>
      <c r="G536" s="791">
        <v>0</v>
      </c>
      <c r="H536" s="791">
        <v>6800</v>
      </c>
      <c r="I536" s="791">
        <v>0</v>
      </c>
      <c r="J536" s="791">
        <v>0</v>
      </c>
      <c r="K536" s="792">
        <v>0</v>
      </c>
      <c r="L536" s="501"/>
    </row>
    <row r="537" spans="1:12" ht="12.75">
      <c r="A537" s="782"/>
      <c r="B537" s="783"/>
      <c r="C537" s="783"/>
      <c r="D537" s="723" t="s">
        <v>346</v>
      </c>
      <c r="E537" s="737">
        <f aca="true" t="shared" si="92" ref="E537:K537">SUM(E536)</f>
        <v>0</v>
      </c>
      <c r="F537" s="738">
        <f t="shared" si="92"/>
        <v>6380</v>
      </c>
      <c r="G537" s="622">
        <f t="shared" si="92"/>
        <v>0</v>
      </c>
      <c r="H537" s="622">
        <f t="shared" si="92"/>
        <v>6800</v>
      </c>
      <c r="I537" s="784">
        <f t="shared" si="92"/>
        <v>0</v>
      </c>
      <c r="J537" s="784">
        <f t="shared" si="92"/>
        <v>0</v>
      </c>
      <c r="K537" s="785">
        <f t="shared" si="92"/>
        <v>0</v>
      </c>
      <c r="L537" s="501"/>
    </row>
    <row r="538" ht="12.75">
      <c r="L538" s="501"/>
    </row>
    <row r="539" ht="12.75">
      <c r="L539" s="501"/>
    </row>
    <row r="540" spans="1:11" ht="15.75">
      <c r="A540" s="698" t="s">
        <v>417</v>
      </c>
      <c r="B540" s="570"/>
      <c r="C540" s="570"/>
      <c r="D540" s="570"/>
      <c r="E540" s="570"/>
      <c r="F540" s="570"/>
      <c r="G540" s="570"/>
      <c r="H540" s="570"/>
      <c r="I540" s="570"/>
      <c r="J540" s="570"/>
      <c r="K540" s="570"/>
    </row>
    <row r="541" spans="2:11" ht="12.75">
      <c r="B541" s="699"/>
      <c r="C541" s="569"/>
      <c r="D541" s="569"/>
      <c r="E541" s="629"/>
      <c r="F541" s="700"/>
      <c r="G541" s="569"/>
      <c r="H541" s="569"/>
      <c r="I541" s="569"/>
      <c r="J541" s="569"/>
      <c r="K541" s="570"/>
    </row>
    <row r="542" spans="1:11" ht="12.75">
      <c r="A542" s="571" t="s">
        <v>415</v>
      </c>
      <c r="B542" s="572"/>
      <c r="C542" s="701"/>
      <c r="D542" s="702"/>
      <c r="E542" s="703"/>
      <c r="F542" s="30"/>
      <c r="G542" s="704"/>
      <c r="H542" s="704"/>
      <c r="I542" s="704"/>
      <c r="J542" s="704"/>
      <c r="K542" s="391"/>
    </row>
    <row r="543" spans="1:11" ht="12.75">
      <c r="A543" s="705" t="s">
        <v>122</v>
      </c>
      <c r="B543" s="706"/>
      <c r="C543" s="639"/>
      <c r="D543" s="707" t="s">
        <v>123</v>
      </c>
      <c r="E543" s="475"/>
      <c r="F543" s="476"/>
      <c r="G543" s="708"/>
      <c r="H543" s="708"/>
      <c r="I543" s="708"/>
      <c r="J543" s="708"/>
      <c r="K543" s="709"/>
    </row>
    <row r="544" spans="1:11" ht="12.75">
      <c r="A544" s="489" t="s">
        <v>368</v>
      </c>
      <c r="B544" s="710"/>
      <c r="C544" s="711"/>
      <c r="D544" s="491" t="s">
        <v>369</v>
      </c>
      <c r="E544" s="599"/>
      <c r="F544" s="600"/>
      <c r="G544" s="712"/>
      <c r="H544" s="712"/>
      <c r="I544" s="712"/>
      <c r="J544" s="712"/>
      <c r="K544" s="713"/>
    </row>
    <row r="545" spans="1:11" ht="12.75">
      <c r="A545" s="716"/>
      <c r="B545" s="717" t="s">
        <v>370</v>
      </c>
      <c r="C545" s="718">
        <v>710</v>
      </c>
      <c r="D545" s="719" t="s">
        <v>421</v>
      </c>
      <c r="E545" s="387"/>
      <c r="F545" s="380">
        <v>3000</v>
      </c>
      <c r="G545" s="381"/>
      <c r="H545" s="381"/>
      <c r="I545" s="382"/>
      <c r="J545" s="381"/>
      <c r="K545" s="390"/>
    </row>
    <row r="546" spans="1:11" ht="12.75">
      <c r="A546" s="782"/>
      <c r="B546" s="783"/>
      <c r="C546" s="783"/>
      <c r="D546" s="723" t="s">
        <v>346</v>
      </c>
      <c r="E546" s="737">
        <f aca="true" t="shared" si="93" ref="E546:K546">SUM(E545)</f>
        <v>0</v>
      </c>
      <c r="F546" s="738">
        <f t="shared" si="93"/>
        <v>3000</v>
      </c>
      <c r="G546" s="622">
        <f t="shared" si="93"/>
        <v>0</v>
      </c>
      <c r="H546" s="622">
        <f t="shared" si="93"/>
        <v>0</v>
      </c>
      <c r="I546" s="784">
        <f t="shared" si="93"/>
        <v>0</v>
      </c>
      <c r="J546" s="784">
        <f t="shared" si="93"/>
        <v>0</v>
      </c>
      <c r="K546" s="785">
        <f t="shared" si="93"/>
        <v>0</v>
      </c>
    </row>
    <row r="549" spans="1:11" ht="15.75">
      <c r="A549" s="698" t="s">
        <v>418</v>
      </c>
      <c r="B549" s="699"/>
      <c r="C549" s="628"/>
      <c r="D549" s="569"/>
      <c r="E549" s="699"/>
      <c r="F549" s="569"/>
      <c r="G549" s="569"/>
      <c r="H549" s="569"/>
      <c r="I549" s="569"/>
      <c r="J549" s="569"/>
      <c r="K549" s="570"/>
    </row>
    <row r="550" spans="1:11" ht="12.75">
      <c r="A550" s="728"/>
      <c r="B550" s="729"/>
      <c r="C550" s="570"/>
      <c r="D550" s="570"/>
      <c r="E550" s="729"/>
      <c r="F550" s="570"/>
      <c r="G550" s="570"/>
      <c r="H550" s="570"/>
      <c r="I550" s="570"/>
      <c r="J550" s="570"/>
      <c r="K550" s="570"/>
    </row>
    <row r="551" spans="1:11" ht="12.75">
      <c r="A551" s="793" t="s">
        <v>415</v>
      </c>
      <c r="B551" s="572"/>
      <c r="C551" s="701"/>
      <c r="D551" s="702"/>
      <c r="E551" s="703"/>
      <c r="F551" s="30"/>
      <c r="G551" s="704"/>
      <c r="H551" s="704"/>
      <c r="I551" s="704"/>
      <c r="J551" s="704"/>
      <c r="K551" s="391"/>
    </row>
    <row r="552" spans="1:11" ht="12.75">
      <c r="A552" s="705" t="s">
        <v>372</v>
      </c>
      <c r="B552" s="706"/>
      <c r="C552" s="639"/>
      <c r="D552" s="707" t="s">
        <v>363</v>
      </c>
      <c r="E552" s="475"/>
      <c r="F552" s="476"/>
      <c r="G552" s="708"/>
      <c r="H552" s="708"/>
      <c r="I552" s="708"/>
      <c r="J552" s="708"/>
      <c r="K552" s="709"/>
    </row>
    <row r="553" spans="1:11" ht="12.75">
      <c r="A553" s="794"/>
      <c r="B553" s="795" t="s">
        <v>373</v>
      </c>
      <c r="C553" s="796">
        <v>710</v>
      </c>
      <c r="D553" s="797" t="s">
        <v>422</v>
      </c>
      <c r="E553" s="420"/>
      <c r="F553" s="421">
        <v>3269.6</v>
      </c>
      <c r="G553" s="422"/>
      <c r="H553" s="422">
        <v>7300</v>
      </c>
      <c r="I553" s="422"/>
      <c r="J553" s="422"/>
      <c r="K553" s="423"/>
    </row>
    <row r="554" spans="1:11" ht="12.75">
      <c r="A554" s="518"/>
      <c r="B554" s="495"/>
      <c r="C554" s="495"/>
      <c r="D554" s="519" t="s">
        <v>26</v>
      </c>
      <c r="E554" s="333"/>
      <c r="F554" s="312">
        <f>SUM(F553)</f>
        <v>3269.6</v>
      </c>
      <c r="G554" s="313"/>
      <c r="H554" s="313">
        <f>SUM(H553)</f>
        <v>7300</v>
      </c>
      <c r="I554" s="313"/>
      <c r="J554" s="313"/>
      <c r="K554" s="324"/>
    </row>
    <row r="555" spans="1:11" ht="12.75">
      <c r="A555" s="522" t="s">
        <v>374</v>
      </c>
      <c r="B555" s="523"/>
      <c r="C555" s="513"/>
      <c r="D555" s="505" t="s">
        <v>375</v>
      </c>
      <c r="E555" s="502"/>
      <c r="F555" s="503"/>
      <c r="G555" s="513"/>
      <c r="H555" s="513"/>
      <c r="I555" s="513"/>
      <c r="J555" s="513"/>
      <c r="K555" s="517"/>
    </row>
    <row r="556" spans="1:11" ht="12.75">
      <c r="A556" s="492"/>
      <c r="B556" s="520" t="s">
        <v>376</v>
      </c>
      <c r="C556" s="490">
        <v>710</v>
      </c>
      <c r="D556" s="493" t="s">
        <v>415</v>
      </c>
      <c r="E556" s="395"/>
      <c r="F556" s="392"/>
      <c r="G556" s="379"/>
      <c r="H556" s="379">
        <v>3700</v>
      </c>
      <c r="I556" s="379"/>
      <c r="J556" s="379"/>
      <c r="K556" s="397"/>
    </row>
    <row r="557" spans="1:23" s="778" customFormat="1" ht="12.75">
      <c r="A557" s="733"/>
      <c r="B557" s="734"/>
      <c r="C557" s="735"/>
      <c r="D557" s="736" t="s">
        <v>26</v>
      </c>
      <c r="E557" s="396"/>
      <c r="F557" s="393"/>
      <c r="G557" s="394"/>
      <c r="H557" s="394">
        <f>SUM(H556)</f>
        <v>3700</v>
      </c>
      <c r="I557" s="371"/>
      <c r="J557" s="394"/>
      <c r="K557" s="398"/>
      <c r="L557" s="459"/>
      <c r="M557" s="460"/>
      <c r="N557" s="459"/>
      <c r="O557" s="459"/>
      <c r="P557" s="461"/>
      <c r="Q557" s="461"/>
      <c r="R557" s="461"/>
      <c r="S557" s="461"/>
      <c r="T557" s="461"/>
      <c r="U557" s="461"/>
      <c r="V557" s="461"/>
      <c r="W557" s="461"/>
    </row>
    <row r="558" spans="1:11" ht="12.75">
      <c r="A558" s="720"/>
      <c r="B558" s="721"/>
      <c r="C558" s="722"/>
      <c r="D558" s="723" t="s">
        <v>377</v>
      </c>
      <c r="E558" s="737"/>
      <c r="F558" s="738">
        <f>F554</f>
        <v>3269.6</v>
      </c>
      <c r="G558" s="739"/>
      <c r="H558" s="739">
        <f>H557+H554</f>
        <v>11000</v>
      </c>
      <c r="I558" s="622"/>
      <c r="J558" s="739"/>
      <c r="K558" s="740"/>
    </row>
    <row r="561" spans="1:11" ht="15.75">
      <c r="A561" s="698" t="s">
        <v>419</v>
      </c>
      <c r="B561" s="569"/>
      <c r="C561" s="569"/>
      <c r="D561" s="569"/>
      <c r="E561" s="569"/>
      <c r="F561" s="569"/>
      <c r="G561" s="569"/>
      <c r="H561" s="569"/>
      <c r="I561" s="569"/>
      <c r="J561" s="570"/>
      <c r="K561" s="570"/>
    </row>
    <row r="562" spans="1:11" ht="12.75">
      <c r="A562" s="744"/>
      <c r="B562" s="570"/>
      <c r="C562" s="570"/>
      <c r="D562" s="570"/>
      <c r="E562" s="570"/>
      <c r="F562" s="570"/>
      <c r="G562" s="570"/>
      <c r="H562" s="570"/>
      <c r="I562" s="570"/>
      <c r="J562" s="570"/>
      <c r="K562" s="570"/>
    </row>
    <row r="563" spans="1:11" ht="12.75">
      <c r="A563" s="571" t="s">
        <v>415</v>
      </c>
      <c r="B563" s="572"/>
      <c r="C563" s="798"/>
      <c r="D563" s="570"/>
      <c r="E563" s="570"/>
      <c r="F563" s="570"/>
      <c r="G563" s="570"/>
      <c r="H563" s="570"/>
      <c r="I563" s="570"/>
      <c r="J563" s="570"/>
      <c r="K563" s="391"/>
    </row>
    <row r="564" spans="1:11" ht="12.75">
      <c r="A564" s="799" t="s">
        <v>189</v>
      </c>
      <c r="B564" s="800" t="s">
        <v>225</v>
      </c>
      <c r="C564" s="800">
        <v>710</v>
      </c>
      <c r="D564" s="801" t="s">
        <v>317</v>
      </c>
      <c r="E564" s="442"/>
      <c r="F564" s="443">
        <v>5019.6</v>
      </c>
      <c r="G564" s="444"/>
      <c r="H564" s="445"/>
      <c r="I564" s="445"/>
      <c r="J564" s="445"/>
      <c r="K564" s="446"/>
    </row>
    <row r="565" spans="1:11" ht="12.75">
      <c r="A565" s="751"/>
      <c r="B565" s="693"/>
      <c r="C565" s="693"/>
      <c r="D565" s="752" t="s">
        <v>423</v>
      </c>
      <c r="E565" s="388"/>
      <c r="F565" s="383">
        <f>SUM(F564)</f>
        <v>5019.6</v>
      </c>
      <c r="G565" s="384"/>
      <c r="H565" s="407"/>
      <c r="I565" s="407"/>
      <c r="J565" s="407"/>
      <c r="K565" s="408"/>
    </row>
    <row r="568" spans="1:11" ht="12.75">
      <c r="A568" s="753" t="s">
        <v>424</v>
      </c>
      <c r="B568" s="802"/>
      <c r="C568" s="802"/>
      <c r="D568" s="802"/>
      <c r="E568" s="803"/>
      <c r="F568" s="804"/>
      <c r="G568" s="805"/>
      <c r="H568" s="805"/>
      <c r="I568" s="805"/>
      <c r="J568" s="805"/>
      <c r="K568" s="391"/>
    </row>
    <row r="569" spans="1:11" ht="12.75">
      <c r="A569" s="472" t="s">
        <v>483</v>
      </c>
      <c r="B569" s="473" t="s">
        <v>16</v>
      </c>
      <c r="C569" s="473" t="s">
        <v>17</v>
      </c>
      <c r="D569" s="474" t="s">
        <v>0</v>
      </c>
      <c r="E569" s="475" t="s">
        <v>210</v>
      </c>
      <c r="F569" s="476" t="s">
        <v>210</v>
      </c>
      <c r="G569" s="318" t="s">
        <v>378</v>
      </c>
      <c r="H569" s="318" t="s">
        <v>379</v>
      </c>
      <c r="I569" s="123" t="s">
        <v>495</v>
      </c>
      <c r="J569" s="123" t="s">
        <v>495</v>
      </c>
      <c r="K569" s="123" t="s">
        <v>495</v>
      </c>
    </row>
    <row r="570" spans="1:11" ht="12.75">
      <c r="A570" s="480" t="s">
        <v>18</v>
      </c>
      <c r="B570" s="481" t="s">
        <v>19</v>
      </c>
      <c r="C570" s="481" t="s">
        <v>281</v>
      </c>
      <c r="D570" s="482"/>
      <c r="E570" s="326">
        <v>2017</v>
      </c>
      <c r="F570" s="319">
        <v>2018</v>
      </c>
      <c r="G570" s="319">
        <v>2019</v>
      </c>
      <c r="H570" s="319">
        <v>2019</v>
      </c>
      <c r="I570" s="131" t="s">
        <v>496</v>
      </c>
      <c r="J570" s="131" t="s">
        <v>497</v>
      </c>
      <c r="K570" s="131" t="s">
        <v>498</v>
      </c>
    </row>
    <row r="571" spans="1:23" s="808" customFormat="1" ht="12.75">
      <c r="A571" s="756"/>
      <c r="B571" s="757"/>
      <c r="C571" s="757"/>
      <c r="D571" s="296" t="s">
        <v>425</v>
      </c>
      <c r="E571" s="293">
        <f aca="true" t="shared" si="94" ref="E571:K571">E514</f>
        <v>105533.79</v>
      </c>
      <c r="F571" s="280">
        <f t="shared" si="94"/>
        <v>630717.19</v>
      </c>
      <c r="G571" s="281">
        <f t="shared" si="94"/>
        <v>152080</v>
      </c>
      <c r="H571" s="281">
        <f t="shared" si="94"/>
        <v>243109</v>
      </c>
      <c r="I571" s="281">
        <f t="shared" si="94"/>
        <v>238485</v>
      </c>
      <c r="J571" s="281">
        <f t="shared" si="94"/>
        <v>67715</v>
      </c>
      <c r="K571" s="282">
        <f t="shared" si="94"/>
        <v>158509</v>
      </c>
      <c r="L571" s="806"/>
      <c r="M571" s="807"/>
      <c r="N571" s="806"/>
      <c r="O571" s="806"/>
      <c r="P571" s="806"/>
      <c r="Q571" s="806"/>
      <c r="R571" s="806"/>
      <c r="S571" s="806"/>
      <c r="T571" s="806"/>
      <c r="U571" s="806"/>
      <c r="V571" s="806"/>
      <c r="W571" s="806"/>
    </row>
    <row r="572" spans="1:23" s="808" customFormat="1" ht="12.75">
      <c r="A572" s="758"/>
      <c r="B572" s="759"/>
      <c r="C572" s="759"/>
      <c r="D572" s="297" t="s">
        <v>474</v>
      </c>
      <c r="E572" s="294">
        <f>E529</f>
        <v>3999.3</v>
      </c>
      <c r="F572" s="289">
        <f>F565+F558+F546+F537+F529</f>
        <v>188119.07</v>
      </c>
      <c r="G572" s="290"/>
      <c r="H572" s="290">
        <f>H558+H537+H529</f>
        <v>44195</v>
      </c>
      <c r="I572" s="290"/>
      <c r="J572" s="290"/>
      <c r="K572" s="291"/>
      <c r="L572" s="806"/>
      <c r="M572" s="807"/>
      <c r="N572" s="806"/>
      <c r="O572" s="806"/>
      <c r="P572" s="806"/>
      <c r="Q572" s="806"/>
      <c r="R572" s="806"/>
      <c r="S572" s="806"/>
      <c r="T572" s="806"/>
      <c r="U572" s="806"/>
      <c r="V572" s="806"/>
      <c r="W572" s="806"/>
    </row>
    <row r="573" spans="1:11" ht="12.75">
      <c r="A573" s="760"/>
      <c r="B573" s="693"/>
      <c r="C573" s="693"/>
      <c r="D573" s="426" t="s">
        <v>242</v>
      </c>
      <c r="E573" s="388">
        <f aca="true" t="shared" si="95" ref="E573:K573">SUM(E571:E572)</f>
        <v>109533.09</v>
      </c>
      <c r="F573" s="383">
        <f t="shared" si="95"/>
        <v>818836.26</v>
      </c>
      <c r="G573" s="384">
        <f t="shared" si="95"/>
        <v>152080</v>
      </c>
      <c r="H573" s="384">
        <f t="shared" si="95"/>
        <v>287304</v>
      </c>
      <c r="I573" s="384">
        <f t="shared" si="95"/>
        <v>238485</v>
      </c>
      <c r="J573" s="384">
        <f t="shared" si="95"/>
        <v>67715</v>
      </c>
      <c r="K573" s="385">
        <f t="shared" si="95"/>
        <v>158509</v>
      </c>
    </row>
    <row r="576" spans="1:11" ht="12.75">
      <c r="A576" s="466" t="s">
        <v>427</v>
      </c>
      <c r="B576" s="467"/>
      <c r="C576" s="468"/>
      <c r="D576" s="469"/>
      <c r="E576" s="809"/>
      <c r="F576" s="809"/>
      <c r="K576" s="391"/>
    </row>
    <row r="577" spans="1:11" ht="12.75">
      <c r="A577" s="761" t="s">
        <v>155</v>
      </c>
      <c r="B577" s="762"/>
      <c r="C577" s="762"/>
      <c r="D577" s="810" t="s">
        <v>156</v>
      </c>
      <c r="E577" s="438">
        <v>675590.3700000001</v>
      </c>
      <c r="F577" s="447">
        <v>803055.9500000001</v>
      </c>
      <c r="G577" s="439">
        <v>750255</v>
      </c>
      <c r="H577" s="439">
        <v>1042572</v>
      </c>
      <c r="I577" s="440">
        <v>738829</v>
      </c>
      <c r="J577" s="440">
        <v>805366</v>
      </c>
      <c r="K577" s="441">
        <v>881507</v>
      </c>
    </row>
    <row r="578" spans="1:11" ht="12.75">
      <c r="A578" s="489" t="s">
        <v>170</v>
      </c>
      <c r="B578" s="490"/>
      <c r="C578" s="490"/>
      <c r="D578" s="491" t="s">
        <v>171</v>
      </c>
      <c r="E578" s="328"/>
      <c r="F578" s="284"/>
      <c r="G578" s="499"/>
      <c r="H578" s="499"/>
      <c r="I578" s="285"/>
      <c r="J578" s="285"/>
      <c r="K578" s="286"/>
    </row>
    <row r="579" spans="1:11" ht="12.75">
      <c r="A579" s="492"/>
      <c r="B579" s="490" t="s">
        <v>172</v>
      </c>
      <c r="C579" s="490">
        <v>820</v>
      </c>
      <c r="D579" s="493" t="s">
        <v>404</v>
      </c>
      <c r="E579" s="328">
        <v>136845.48</v>
      </c>
      <c r="F579" s="284">
        <v>137062.78</v>
      </c>
      <c r="G579" s="285">
        <v>136846</v>
      </c>
      <c r="H579" s="285">
        <v>136846</v>
      </c>
      <c r="I579" s="285">
        <v>129973</v>
      </c>
      <c r="J579" s="285">
        <v>127893</v>
      </c>
      <c r="K579" s="286">
        <v>96868</v>
      </c>
    </row>
    <row r="580" spans="1:11" ht="12.75">
      <c r="A580" s="492"/>
      <c r="B580" s="490" t="s">
        <v>172</v>
      </c>
      <c r="C580" s="490">
        <v>820</v>
      </c>
      <c r="D580" s="493" t="s">
        <v>405</v>
      </c>
      <c r="E580" s="328">
        <v>57678.23</v>
      </c>
      <c r="F580" s="284">
        <v>57996.15</v>
      </c>
      <c r="G580" s="285">
        <v>58413</v>
      </c>
      <c r="H580" s="285">
        <v>58413</v>
      </c>
      <c r="I580" s="285">
        <v>58758</v>
      </c>
      <c r="J580" s="285">
        <v>59126</v>
      </c>
      <c r="K580" s="286">
        <v>58963</v>
      </c>
    </row>
    <row r="581" spans="1:11" ht="12.75">
      <c r="A581" s="811"/>
      <c r="B581" s="749" t="s">
        <v>172</v>
      </c>
      <c r="C581" s="749">
        <v>820</v>
      </c>
      <c r="D581" s="812" t="s">
        <v>406</v>
      </c>
      <c r="E581" s="294">
        <v>0</v>
      </c>
      <c r="F581" s="289">
        <v>0</v>
      </c>
      <c r="G581" s="290">
        <v>26000</v>
      </c>
      <c r="H581" s="290">
        <v>143500</v>
      </c>
      <c r="I581" s="290"/>
      <c r="J581" s="424"/>
      <c r="K581" s="425"/>
    </row>
    <row r="582" spans="1:11" ht="12.75">
      <c r="A582" s="720"/>
      <c r="B582" s="722"/>
      <c r="C582" s="722"/>
      <c r="D582" s="723" t="s">
        <v>26</v>
      </c>
      <c r="E582" s="388">
        <f aca="true" t="shared" si="96" ref="E582:K582">SUM(E579:E581)</f>
        <v>194523.71000000002</v>
      </c>
      <c r="F582" s="383">
        <f t="shared" si="96"/>
        <v>195058.93</v>
      </c>
      <c r="G582" s="384">
        <f t="shared" si="96"/>
        <v>221259</v>
      </c>
      <c r="H582" s="384">
        <f t="shared" si="96"/>
        <v>338759</v>
      </c>
      <c r="I582" s="384">
        <f t="shared" si="96"/>
        <v>188731</v>
      </c>
      <c r="J582" s="384">
        <f t="shared" si="96"/>
        <v>187019</v>
      </c>
      <c r="K582" s="385">
        <f t="shared" si="96"/>
        <v>155831</v>
      </c>
    </row>
    <row r="584" spans="8:11" ht="12.75">
      <c r="H584" s="813"/>
      <c r="I584" s="813"/>
      <c r="J584" s="813"/>
      <c r="K584" s="813"/>
    </row>
    <row r="585" spans="1:11" ht="12.75">
      <c r="A585" s="753" t="s">
        <v>426</v>
      </c>
      <c r="B585" s="814"/>
      <c r="C585" s="814"/>
      <c r="D585" s="814"/>
      <c r="E585" s="815"/>
      <c r="F585" s="815"/>
      <c r="G585" s="816"/>
      <c r="H585" s="813"/>
      <c r="I585" s="813"/>
      <c r="J585" s="813"/>
      <c r="K585" s="391"/>
    </row>
    <row r="586" spans="1:11" ht="12.75">
      <c r="A586" s="472" t="s">
        <v>483</v>
      </c>
      <c r="B586" s="473" t="s">
        <v>16</v>
      </c>
      <c r="C586" s="473" t="s">
        <v>17</v>
      </c>
      <c r="D586" s="474" t="s">
        <v>0</v>
      </c>
      <c r="E586" s="475" t="s">
        <v>210</v>
      </c>
      <c r="F586" s="476" t="s">
        <v>210</v>
      </c>
      <c r="G586" s="318" t="s">
        <v>378</v>
      </c>
      <c r="H586" s="318" t="s">
        <v>379</v>
      </c>
      <c r="I586" s="123" t="s">
        <v>495</v>
      </c>
      <c r="J586" s="123" t="s">
        <v>495</v>
      </c>
      <c r="K586" s="123" t="s">
        <v>495</v>
      </c>
    </row>
    <row r="587" spans="1:11" ht="12.75">
      <c r="A587" s="480" t="s">
        <v>18</v>
      </c>
      <c r="B587" s="481" t="s">
        <v>19</v>
      </c>
      <c r="C587" s="481" t="s">
        <v>281</v>
      </c>
      <c r="D587" s="482"/>
      <c r="E587" s="326">
        <v>2017</v>
      </c>
      <c r="F587" s="319">
        <v>2018</v>
      </c>
      <c r="G587" s="319">
        <v>2019</v>
      </c>
      <c r="H587" s="319">
        <v>2019</v>
      </c>
      <c r="I587" s="131" t="s">
        <v>496</v>
      </c>
      <c r="J587" s="131" t="s">
        <v>497</v>
      </c>
      <c r="K587" s="131" t="s">
        <v>498</v>
      </c>
    </row>
    <row r="588" spans="1:11" ht="12.75">
      <c r="A588" s="770"/>
      <c r="B588" s="771"/>
      <c r="C588" s="771"/>
      <c r="D588" s="426" t="s">
        <v>427</v>
      </c>
      <c r="E588" s="388">
        <f aca="true" t="shared" si="97" ref="E588:K588">E582</f>
        <v>194523.71000000002</v>
      </c>
      <c r="F588" s="383">
        <f t="shared" si="97"/>
        <v>195058.93</v>
      </c>
      <c r="G588" s="384">
        <f t="shared" si="97"/>
        <v>221259</v>
      </c>
      <c r="H588" s="384">
        <f t="shared" si="97"/>
        <v>338759</v>
      </c>
      <c r="I588" s="384">
        <f t="shared" si="97"/>
        <v>188731</v>
      </c>
      <c r="J588" s="384">
        <f t="shared" si="97"/>
        <v>187019</v>
      </c>
      <c r="K588" s="385">
        <f t="shared" si="97"/>
        <v>155831</v>
      </c>
    </row>
    <row r="589" spans="1:11" ht="12.75">
      <c r="A589" s="817"/>
      <c r="B589" s="817"/>
      <c r="C589" s="817"/>
      <c r="D589" s="817"/>
      <c r="E589" s="818"/>
      <c r="F589" s="818"/>
      <c r="G589" s="813"/>
      <c r="H589" s="813"/>
      <c r="I589" s="813"/>
      <c r="J589" s="813"/>
      <c r="K589" s="813"/>
    </row>
    <row r="590" spans="1:13" ht="12.75">
      <c r="A590" s="459"/>
      <c r="B590" s="459"/>
      <c r="C590" s="459"/>
      <c r="D590" s="31"/>
      <c r="E590" s="23"/>
      <c r="F590" s="23"/>
      <c r="G590" s="14"/>
      <c r="H590" s="14"/>
      <c r="I590" s="14"/>
      <c r="J590" s="14"/>
      <c r="K590" s="14"/>
      <c r="M590" s="457"/>
    </row>
    <row r="591" spans="5:11" ht="12.75">
      <c r="E591" s="23"/>
      <c r="F591" s="23"/>
      <c r="G591" s="14"/>
      <c r="H591" s="14"/>
      <c r="I591" s="14"/>
      <c r="J591" s="14"/>
      <c r="K591" s="14"/>
    </row>
    <row r="592" spans="1:11" ht="12.75">
      <c r="A592" s="819" t="s">
        <v>428</v>
      </c>
      <c r="B592" s="820"/>
      <c r="C592" s="820"/>
      <c r="D592" s="73"/>
      <c r="K592" s="391"/>
    </row>
    <row r="593" spans="1:11" ht="12.75">
      <c r="A593" s="472" t="s">
        <v>483</v>
      </c>
      <c r="B593" s="473" t="s">
        <v>16</v>
      </c>
      <c r="C593" s="473" t="s">
        <v>17</v>
      </c>
      <c r="D593" s="474" t="s">
        <v>0</v>
      </c>
      <c r="E593" s="475" t="s">
        <v>210</v>
      </c>
      <c r="F593" s="476" t="s">
        <v>210</v>
      </c>
      <c r="G593" s="318" t="s">
        <v>378</v>
      </c>
      <c r="H593" s="318" t="s">
        <v>379</v>
      </c>
      <c r="I593" s="123" t="s">
        <v>495</v>
      </c>
      <c r="J593" s="123" t="s">
        <v>495</v>
      </c>
      <c r="K593" s="123" t="s">
        <v>495</v>
      </c>
    </row>
    <row r="594" spans="1:11" ht="12.75">
      <c r="A594" s="480" t="s">
        <v>18</v>
      </c>
      <c r="B594" s="481" t="s">
        <v>19</v>
      </c>
      <c r="C594" s="481" t="s">
        <v>281</v>
      </c>
      <c r="D594" s="482"/>
      <c r="E594" s="326">
        <v>2017</v>
      </c>
      <c r="F594" s="319">
        <v>2018</v>
      </c>
      <c r="G594" s="319">
        <v>2019</v>
      </c>
      <c r="H594" s="319">
        <v>2019</v>
      </c>
      <c r="I594" s="131" t="s">
        <v>496</v>
      </c>
      <c r="J594" s="131" t="s">
        <v>497</v>
      </c>
      <c r="K594" s="131" t="s">
        <v>498</v>
      </c>
    </row>
    <row r="595" spans="1:11" ht="12.75">
      <c r="A595" s="782"/>
      <c r="B595" s="783"/>
      <c r="C595" s="783"/>
      <c r="D595" s="723" t="s">
        <v>429</v>
      </c>
      <c r="E595" s="737">
        <f aca="true" t="shared" si="98" ref="E595:K595">E588+E573+E448</f>
        <v>5387645.06</v>
      </c>
      <c r="F595" s="738">
        <f t="shared" si="98"/>
        <v>6516878.07</v>
      </c>
      <c r="G595" s="622">
        <f t="shared" si="98"/>
        <v>6563282</v>
      </c>
      <c r="H595" s="622">
        <f t="shared" si="98"/>
        <v>7215964</v>
      </c>
      <c r="I595" s="622">
        <f t="shared" si="98"/>
        <v>7246423</v>
      </c>
      <c r="J595" s="622">
        <f t="shared" si="98"/>
        <v>7230370</v>
      </c>
      <c r="K595" s="623">
        <f t="shared" si="98"/>
        <v>7439320</v>
      </c>
    </row>
    <row r="598" spans="1:11" ht="12.75">
      <c r="A598" s="643"/>
      <c r="B598" s="459"/>
      <c r="C598" s="459"/>
      <c r="D598" s="459"/>
      <c r="E598" s="460"/>
      <c r="F598" s="460"/>
      <c r="G598" s="471"/>
      <c r="H598" s="471"/>
      <c r="I598" s="471"/>
      <c r="J598" s="471"/>
      <c r="K598" s="391"/>
    </row>
    <row r="599" spans="1:11" ht="12.75">
      <c r="A599" s="484"/>
      <c r="B599" s="484"/>
      <c r="C599" s="484"/>
      <c r="D599" s="484"/>
      <c r="E599" s="821"/>
      <c r="F599" s="821"/>
      <c r="G599" s="541"/>
      <c r="H599" s="541"/>
      <c r="I599" s="541"/>
      <c r="J599" s="541"/>
      <c r="K599" s="541"/>
    </row>
    <row r="600" spans="1:11" ht="12.75">
      <c r="A600" s="484"/>
      <c r="B600" s="501"/>
      <c r="C600" s="501"/>
      <c r="D600" s="484"/>
      <c r="E600" s="13"/>
      <c r="F600" s="13"/>
      <c r="G600" s="2"/>
      <c r="H600" s="2"/>
      <c r="I600" s="2"/>
      <c r="J600" s="2"/>
      <c r="K600" s="2"/>
    </row>
    <row r="601" spans="1:11" ht="12.75">
      <c r="A601" s="501"/>
      <c r="B601" s="501"/>
      <c r="C601" s="501"/>
      <c r="D601" s="484"/>
      <c r="E601" s="13"/>
      <c r="F601" s="13"/>
      <c r="G601" s="2"/>
      <c r="H601" s="2"/>
      <c r="I601" s="2"/>
      <c r="J601" s="2"/>
      <c r="K601" s="2"/>
    </row>
    <row r="602" spans="1:11" ht="12.75">
      <c r="A602" s="501"/>
      <c r="B602" s="501"/>
      <c r="C602" s="501"/>
      <c r="D602" s="501"/>
      <c r="E602" s="822"/>
      <c r="F602" s="822"/>
      <c r="G602" s="504"/>
      <c r="H602" s="504"/>
      <c r="I602" s="504"/>
      <c r="J602" s="504"/>
      <c r="K602" s="504"/>
    </row>
    <row r="603" spans="1:11" ht="12.75">
      <c r="A603" s="501"/>
      <c r="B603" s="501"/>
      <c r="C603" s="501"/>
      <c r="D603" s="501"/>
      <c r="E603" s="822"/>
      <c r="F603" s="822"/>
      <c r="G603" s="504"/>
      <c r="H603" s="504"/>
      <c r="I603" s="504"/>
      <c r="J603" s="504"/>
      <c r="K603" s="504"/>
    </row>
    <row r="604" spans="1:11" ht="12.75">
      <c r="A604" s="501"/>
      <c r="B604" s="501"/>
      <c r="C604" s="501"/>
      <c r="D604" s="501"/>
      <c r="E604" s="822"/>
      <c r="F604" s="822"/>
      <c r="G604" s="504"/>
      <c r="H604" s="504"/>
      <c r="I604" s="504"/>
      <c r="J604" s="504"/>
      <c r="K604" s="504"/>
    </row>
    <row r="605" spans="1:11" ht="12.75">
      <c r="A605" s="501"/>
      <c r="B605" s="501"/>
      <c r="C605" s="501"/>
      <c r="D605" s="501"/>
      <c r="E605" s="822"/>
      <c r="F605" s="822"/>
      <c r="G605" s="504"/>
      <c r="H605" s="504"/>
      <c r="I605" s="504"/>
      <c r="J605" s="504"/>
      <c r="K605" s="504"/>
    </row>
    <row r="606" spans="1:11" ht="12.75">
      <c r="A606" s="501"/>
      <c r="B606" s="501"/>
      <c r="C606" s="501"/>
      <c r="D606" s="501"/>
      <c r="E606" s="13"/>
      <c r="F606" s="13"/>
      <c r="G606" s="2"/>
      <c r="H606" s="2"/>
      <c r="I606" s="2"/>
      <c r="J606" s="2"/>
      <c r="K606" s="2"/>
    </row>
    <row r="607" spans="1:11" ht="12.75">
      <c r="A607" s="501"/>
      <c r="B607" s="501"/>
      <c r="C607" s="501"/>
      <c r="D607" s="484"/>
      <c r="E607" s="13"/>
      <c r="F607" s="13"/>
      <c r="G607" s="504"/>
      <c r="H607" s="504"/>
      <c r="I607" s="2"/>
      <c r="J607" s="2"/>
      <c r="K607" s="2"/>
    </row>
    <row r="608" spans="1:23" s="808" customFormat="1" ht="12.75">
      <c r="A608" s="501"/>
      <c r="B608" s="501"/>
      <c r="C608" s="501"/>
      <c r="D608" s="501"/>
      <c r="E608" s="13"/>
      <c r="F608" s="13"/>
      <c r="G608" s="2"/>
      <c r="H608" s="2"/>
      <c r="I608" s="2"/>
      <c r="J608" s="2"/>
      <c r="K608" s="2"/>
      <c r="L608" s="459"/>
      <c r="M608" s="460"/>
      <c r="N608" s="459"/>
      <c r="O608" s="459"/>
      <c r="P608" s="806"/>
      <c r="Q608" s="806"/>
      <c r="R608" s="806"/>
      <c r="S608" s="806"/>
      <c r="T608" s="806"/>
      <c r="U608" s="806"/>
      <c r="V608" s="806"/>
      <c r="W608" s="806"/>
    </row>
    <row r="609" spans="1:11" ht="12.75">
      <c r="A609" s="501"/>
      <c r="B609" s="501"/>
      <c r="C609" s="501"/>
      <c r="D609" s="501"/>
      <c r="E609" s="13"/>
      <c r="F609" s="13"/>
      <c r="G609" s="2"/>
      <c r="H609" s="2"/>
      <c r="I609" s="2"/>
      <c r="J609" s="2"/>
      <c r="K609" s="2"/>
    </row>
    <row r="610" spans="1:11" ht="12.75">
      <c r="A610" s="501"/>
      <c r="B610" s="501"/>
      <c r="C610" s="501"/>
      <c r="D610" s="501"/>
      <c r="E610" s="13"/>
      <c r="F610" s="13"/>
      <c r="G610" s="2"/>
      <c r="H610" s="2"/>
      <c r="I610" s="2"/>
      <c r="J610" s="2"/>
      <c r="K610" s="2"/>
    </row>
    <row r="611" spans="1:11" ht="12.75">
      <c r="A611" s="501"/>
      <c r="B611" s="501"/>
      <c r="C611" s="501"/>
      <c r="D611" s="501"/>
      <c r="E611" s="13"/>
      <c r="F611" s="13"/>
      <c r="G611" s="2"/>
      <c r="H611" s="2"/>
      <c r="I611" s="2"/>
      <c r="J611" s="2"/>
      <c r="K611" s="2"/>
    </row>
    <row r="612" spans="1:11" ht="12.75">
      <c r="A612" s="484"/>
      <c r="B612" s="501"/>
      <c r="C612" s="501"/>
      <c r="D612" s="484"/>
      <c r="E612" s="13"/>
      <c r="F612" s="13"/>
      <c r="G612" s="504"/>
      <c r="H612" s="504"/>
      <c r="I612" s="2"/>
      <c r="J612" s="2"/>
      <c r="K612" s="2"/>
    </row>
    <row r="613" spans="1:23" s="808" customFormat="1" ht="12.75">
      <c r="A613" s="501"/>
      <c r="B613" s="501"/>
      <c r="C613" s="501"/>
      <c r="D613" s="484"/>
      <c r="E613" s="13"/>
      <c r="F613" s="13"/>
      <c r="G613" s="504"/>
      <c r="H613" s="504"/>
      <c r="I613" s="2"/>
      <c r="J613" s="2"/>
      <c r="K613" s="2"/>
      <c r="L613" s="459"/>
      <c r="M613" s="460"/>
      <c r="N613" s="459"/>
      <c r="O613" s="459"/>
      <c r="P613" s="806"/>
      <c r="Q613" s="806"/>
      <c r="R613" s="806"/>
      <c r="S613" s="806"/>
      <c r="T613" s="806"/>
      <c r="U613" s="806"/>
      <c r="V613" s="806"/>
      <c r="W613" s="806"/>
    </row>
    <row r="614" spans="1:11" ht="12.75">
      <c r="A614" s="501"/>
      <c r="B614" s="501"/>
      <c r="C614" s="501"/>
      <c r="D614" s="501"/>
      <c r="E614" s="822"/>
      <c r="F614" s="822"/>
      <c r="G614" s="504"/>
      <c r="H614" s="504"/>
      <c r="I614" s="504"/>
      <c r="J614" s="504"/>
      <c r="K614" s="504"/>
    </row>
    <row r="615" spans="1:11" ht="12.75">
      <c r="A615" s="501"/>
      <c r="B615" s="501"/>
      <c r="C615" s="501"/>
      <c r="D615" s="501"/>
      <c r="E615" s="822"/>
      <c r="F615" s="822"/>
      <c r="G615" s="504"/>
      <c r="H615" s="504"/>
      <c r="I615" s="504"/>
      <c r="J615" s="504"/>
      <c r="K615" s="504"/>
    </row>
    <row r="616" spans="1:11" ht="12.75">
      <c r="A616" s="501"/>
      <c r="B616" s="501"/>
      <c r="C616" s="501"/>
      <c r="D616" s="501"/>
      <c r="E616" s="822"/>
      <c r="F616" s="822"/>
      <c r="G616" s="504"/>
      <c r="H616" s="504"/>
      <c r="I616" s="504"/>
      <c r="J616" s="504"/>
      <c r="K616" s="504"/>
    </row>
    <row r="617" spans="1:11" ht="12.75">
      <c r="A617" s="501"/>
      <c r="B617" s="501"/>
      <c r="C617" s="501"/>
      <c r="D617" s="501"/>
      <c r="E617" s="822"/>
      <c r="F617" s="822"/>
      <c r="G617" s="504"/>
      <c r="H617" s="504"/>
      <c r="I617" s="504"/>
      <c r="J617" s="504"/>
      <c r="K617" s="504"/>
    </row>
    <row r="618" spans="1:11" ht="12.75">
      <c r="A618" s="501"/>
      <c r="B618" s="501"/>
      <c r="C618" s="501"/>
      <c r="D618" s="501"/>
      <c r="E618" s="822"/>
      <c r="F618" s="822"/>
      <c r="G618" s="504"/>
      <c r="H618" s="504"/>
      <c r="I618" s="504"/>
      <c r="J618" s="504"/>
      <c r="K618" s="504"/>
    </row>
    <row r="619" spans="1:11" ht="12.75">
      <c r="A619" s="501"/>
      <c r="B619" s="501"/>
      <c r="C619" s="501"/>
      <c r="D619" s="501"/>
      <c r="E619" s="822"/>
      <c r="F619" s="822"/>
      <c r="G619" s="504"/>
      <c r="H619" s="504"/>
      <c r="I619" s="504"/>
      <c r="J619" s="504"/>
      <c r="K619" s="504"/>
    </row>
    <row r="620" spans="1:11" ht="12.75">
      <c r="A620" s="501"/>
      <c r="B620" s="501"/>
      <c r="C620" s="501"/>
      <c r="D620" s="501"/>
      <c r="E620" s="822"/>
      <c r="F620" s="822"/>
      <c r="G620" s="504"/>
      <c r="H620" s="504"/>
      <c r="I620" s="504"/>
      <c r="J620" s="504"/>
      <c r="K620" s="504"/>
    </row>
    <row r="621" spans="1:11" ht="12.75">
      <c r="A621" s="501"/>
      <c r="B621" s="501"/>
      <c r="C621" s="501"/>
      <c r="D621" s="501"/>
      <c r="E621" s="13"/>
      <c r="F621" s="13"/>
      <c r="G621" s="2"/>
      <c r="H621" s="2"/>
      <c r="I621" s="2"/>
      <c r="J621" s="2"/>
      <c r="K621" s="2"/>
    </row>
    <row r="622" spans="1:11" ht="12.75">
      <c r="A622" s="501"/>
      <c r="B622" s="501"/>
      <c r="C622" s="501"/>
      <c r="D622" s="484"/>
      <c r="E622" s="13"/>
      <c r="F622" s="13"/>
      <c r="G622" s="2"/>
      <c r="H622" s="2"/>
      <c r="I622" s="2"/>
      <c r="J622" s="2"/>
      <c r="K622" s="2"/>
    </row>
    <row r="623" spans="1:11" ht="12.75">
      <c r="A623" s="501"/>
      <c r="B623" s="501"/>
      <c r="C623" s="501"/>
      <c r="D623" s="501"/>
      <c r="E623" s="13"/>
      <c r="F623" s="13"/>
      <c r="G623" s="2"/>
      <c r="H623" s="2"/>
      <c r="I623" s="2"/>
      <c r="J623" s="2"/>
      <c r="K623" s="2"/>
    </row>
    <row r="624" spans="1:11" ht="12.75">
      <c r="A624" s="501"/>
      <c r="B624" s="501"/>
      <c r="C624" s="501"/>
      <c r="D624" s="501"/>
      <c r="E624" s="822"/>
      <c r="F624" s="822"/>
      <c r="G624" s="504"/>
      <c r="H624" s="504"/>
      <c r="I624" s="504"/>
      <c r="J624" s="504"/>
      <c r="K624" s="504"/>
    </row>
    <row r="625" spans="1:11" ht="12.75">
      <c r="A625" s="501"/>
      <c r="B625" s="501"/>
      <c r="C625" s="501"/>
      <c r="D625" s="501"/>
      <c r="E625" s="822"/>
      <c r="F625" s="822"/>
      <c r="G625" s="504"/>
      <c r="H625" s="504"/>
      <c r="I625" s="504"/>
      <c r="J625" s="504"/>
      <c r="K625" s="504"/>
    </row>
    <row r="626" spans="1:11" ht="12.75">
      <c r="A626" s="501"/>
      <c r="B626" s="501"/>
      <c r="C626" s="501"/>
      <c r="D626" s="501"/>
      <c r="E626" s="822"/>
      <c r="F626" s="822"/>
      <c r="G626" s="504"/>
      <c r="H626" s="504"/>
      <c r="I626" s="504"/>
      <c r="J626" s="504"/>
      <c r="K626" s="504"/>
    </row>
    <row r="627" spans="1:11" ht="12.75">
      <c r="A627" s="501"/>
      <c r="B627" s="501"/>
      <c r="C627" s="501"/>
      <c r="D627" s="501"/>
      <c r="E627" s="822"/>
      <c r="F627" s="822"/>
      <c r="G627" s="504"/>
      <c r="H627" s="504"/>
      <c r="I627" s="504"/>
      <c r="J627" s="504"/>
      <c r="K627" s="504"/>
    </row>
    <row r="628" spans="1:11" ht="12.75">
      <c r="A628" s="501"/>
      <c r="B628" s="501"/>
      <c r="C628" s="501"/>
      <c r="D628" s="501"/>
      <c r="E628" s="822"/>
      <c r="F628" s="822"/>
      <c r="G628" s="504"/>
      <c r="H628" s="504"/>
      <c r="I628" s="504"/>
      <c r="J628" s="504"/>
      <c r="K628" s="504"/>
    </row>
    <row r="629" spans="1:11" ht="12.75">
      <c r="A629" s="501"/>
      <c r="B629" s="501"/>
      <c r="C629" s="501"/>
      <c r="D629" s="501"/>
      <c r="E629" s="13"/>
      <c r="F629" s="13"/>
      <c r="G629" s="2"/>
      <c r="H629" s="2"/>
      <c r="I629" s="2"/>
      <c r="J629" s="2"/>
      <c r="K629" s="2"/>
    </row>
    <row r="630" spans="1:11" ht="12.75">
      <c r="A630" s="484"/>
      <c r="B630" s="501"/>
      <c r="C630" s="501"/>
      <c r="D630" s="484"/>
      <c r="E630" s="13"/>
      <c r="F630" s="822"/>
      <c r="G630" s="504"/>
      <c r="H630" s="504"/>
      <c r="I630" s="504"/>
      <c r="J630" s="504"/>
      <c r="K630" s="504"/>
    </row>
    <row r="631" spans="1:23" s="808" customFormat="1" ht="12.75">
      <c r="A631" s="501"/>
      <c r="B631" s="501"/>
      <c r="C631" s="501"/>
      <c r="D631" s="501"/>
      <c r="E631" s="451"/>
      <c r="F631" s="451"/>
      <c r="G631" s="452"/>
      <c r="H631" s="452"/>
      <c r="I631" s="452"/>
      <c r="J631" s="452"/>
      <c r="K631" s="452"/>
      <c r="L631" s="459"/>
      <c r="M631" s="460"/>
      <c r="N631" s="459"/>
      <c r="O631" s="459"/>
      <c r="P631" s="806"/>
      <c r="Q631" s="806"/>
      <c r="R631" s="806"/>
      <c r="S631" s="806"/>
      <c r="T631" s="806"/>
      <c r="U631" s="806"/>
      <c r="V631" s="806"/>
      <c r="W631" s="806"/>
    </row>
    <row r="632" spans="1:11" ht="12.75">
      <c r="A632" s="501"/>
      <c r="B632" s="501"/>
      <c r="C632" s="501"/>
      <c r="D632" s="501"/>
      <c r="E632" s="451"/>
      <c r="F632" s="451"/>
      <c r="G632" s="452"/>
      <c r="H632" s="452"/>
      <c r="I632" s="452"/>
      <c r="J632" s="452"/>
      <c r="K632" s="452"/>
    </row>
    <row r="633" spans="1:11" ht="12.75">
      <c r="A633" s="501"/>
      <c r="B633" s="501"/>
      <c r="C633" s="501"/>
      <c r="D633" s="501"/>
      <c r="E633" s="13"/>
      <c r="F633" s="13"/>
      <c r="G633" s="2"/>
      <c r="H633" s="2"/>
      <c r="I633" s="2"/>
      <c r="J633" s="2"/>
      <c r="K633" s="2"/>
    </row>
    <row r="634" spans="1:11" ht="12.75">
      <c r="A634" s="484"/>
      <c r="B634" s="501"/>
      <c r="C634" s="501"/>
      <c r="D634" s="484"/>
      <c r="E634" s="13"/>
      <c r="F634" s="13"/>
      <c r="G634" s="2"/>
      <c r="H634" s="2"/>
      <c r="I634" s="2"/>
      <c r="J634" s="2"/>
      <c r="K634" s="2"/>
    </row>
    <row r="635" spans="1:23" s="808" customFormat="1" ht="12.75">
      <c r="A635" s="501"/>
      <c r="B635" s="501"/>
      <c r="C635" s="501"/>
      <c r="D635" s="484"/>
      <c r="E635" s="13"/>
      <c r="F635" s="13"/>
      <c r="G635" s="2"/>
      <c r="H635" s="2"/>
      <c r="I635" s="2"/>
      <c r="J635" s="2"/>
      <c r="K635" s="2"/>
      <c r="L635" s="459"/>
      <c r="M635" s="460"/>
      <c r="N635" s="459"/>
      <c r="O635" s="459"/>
      <c r="P635" s="806"/>
      <c r="Q635" s="806"/>
      <c r="R635" s="806"/>
      <c r="S635" s="806"/>
      <c r="T635" s="806"/>
      <c r="U635" s="806"/>
      <c r="V635" s="806"/>
      <c r="W635" s="806"/>
    </row>
    <row r="636" spans="1:11" ht="12.75">
      <c r="A636" s="501"/>
      <c r="B636" s="501"/>
      <c r="C636" s="501"/>
      <c r="D636" s="501"/>
      <c r="E636" s="13"/>
      <c r="F636" s="13"/>
      <c r="G636" s="2"/>
      <c r="H636" s="2"/>
      <c r="I636" s="2"/>
      <c r="J636" s="2"/>
      <c r="K636" s="2"/>
    </row>
    <row r="637" spans="1:11" ht="12.75">
      <c r="A637" s="501"/>
      <c r="B637" s="501"/>
      <c r="C637" s="501"/>
      <c r="D637" s="501"/>
      <c r="E637" s="13"/>
      <c r="F637" s="13"/>
      <c r="G637" s="2"/>
      <c r="H637" s="2"/>
      <c r="I637" s="2"/>
      <c r="J637" s="2"/>
      <c r="K637" s="2"/>
    </row>
    <row r="638" spans="1:11" ht="12.75">
      <c r="A638" s="501"/>
      <c r="B638" s="501"/>
      <c r="C638" s="501"/>
      <c r="D638" s="484"/>
      <c r="E638" s="822"/>
      <c r="F638" s="822"/>
      <c r="G638" s="504"/>
      <c r="H638" s="504"/>
      <c r="I638" s="504"/>
      <c r="J638" s="504"/>
      <c r="K638" s="504"/>
    </row>
    <row r="639" spans="1:23" s="808" customFormat="1" ht="12.75">
      <c r="A639" s="501"/>
      <c r="B639" s="501"/>
      <c r="C639" s="501"/>
      <c r="D639" s="501"/>
      <c r="E639" s="822"/>
      <c r="F639" s="822"/>
      <c r="G639" s="504"/>
      <c r="H639" s="504"/>
      <c r="I639" s="504"/>
      <c r="J639" s="504"/>
      <c r="K639" s="504"/>
      <c r="L639" s="459"/>
      <c r="M639" s="460"/>
      <c r="N639" s="459"/>
      <c r="O639" s="459"/>
      <c r="P639" s="806"/>
      <c r="Q639" s="806"/>
      <c r="R639" s="806"/>
      <c r="S639" s="806"/>
      <c r="T639" s="806"/>
      <c r="U639" s="806"/>
      <c r="V639" s="806"/>
      <c r="W639" s="806"/>
    </row>
    <row r="640" spans="1:11" ht="12.75">
      <c r="A640" s="501"/>
      <c r="B640" s="501"/>
      <c r="C640" s="501"/>
      <c r="D640" s="501"/>
      <c r="E640" s="822"/>
      <c r="F640" s="822"/>
      <c r="G640" s="504"/>
      <c r="H640" s="504"/>
      <c r="I640" s="504"/>
      <c r="J640" s="504"/>
      <c r="K640" s="504"/>
    </row>
    <row r="641" spans="1:11" ht="12.75">
      <c r="A641" s="501"/>
      <c r="B641" s="501"/>
      <c r="C641" s="501"/>
      <c r="D641" s="501"/>
      <c r="E641" s="13"/>
      <c r="F641" s="13"/>
      <c r="G641" s="2"/>
      <c r="H641" s="2"/>
      <c r="I641" s="2"/>
      <c r="J641" s="2"/>
      <c r="K641" s="2"/>
    </row>
    <row r="642" spans="1:11" ht="12.75">
      <c r="A642" s="484"/>
      <c r="B642" s="501"/>
      <c r="C642" s="501"/>
      <c r="D642" s="484"/>
      <c r="E642" s="822"/>
      <c r="F642" s="822"/>
      <c r="G642" s="504"/>
      <c r="H642" s="504"/>
      <c r="I642" s="504"/>
      <c r="J642" s="504"/>
      <c r="K642" s="504"/>
    </row>
    <row r="643" spans="1:23" s="808" customFormat="1" ht="12.75">
      <c r="A643" s="501"/>
      <c r="B643" s="501"/>
      <c r="C643" s="501"/>
      <c r="D643" s="484"/>
      <c r="E643" s="822"/>
      <c r="F643" s="822"/>
      <c r="G643" s="504"/>
      <c r="H643" s="504"/>
      <c r="I643" s="504"/>
      <c r="J643" s="504"/>
      <c r="K643" s="504"/>
      <c r="L643" s="459"/>
      <c r="M643" s="460"/>
      <c r="N643" s="459"/>
      <c r="O643" s="459"/>
      <c r="P643" s="806"/>
      <c r="Q643" s="806"/>
      <c r="R643" s="806"/>
      <c r="S643" s="806"/>
      <c r="T643" s="806"/>
      <c r="U643" s="806"/>
      <c r="V643" s="806"/>
      <c r="W643" s="806"/>
    </row>
    <row r="644" spans="1:11" ht="12.75">
      <c r="A644" s="501"/>
      <c r="B644" s="501"/>
      <c r="C644" s="501"/>
      <c r="D644" s="501"/>
      <c r="E644" s="13"/>
      <c r="F644" s="13"/>
      <c r="G644" s="2"/>
      <c r="H644" s="2"/>
      <c r="I644" s="2"/>
      <c r="J644" s="2"/>
      <c r="K644" s="2"/>
    </row>
    <row r="645" spans="1:11" ht="12.75">
      <c r="A645" s="501"/>
      <c r="B645" s="501"/>
      <c r="C645" s="501"/>
      <c r="D645" s="501"/>
      <c r="E645" s="13"/>
      <c r="F645" s="13"/>
      <c r="G645" s="2"/>
      <c r="H645" s="2"/>
      <c r="I645" s="2"/>
      <c r="J645" s="2"/>
      <c r="K645" s="2"/>
    </row>
    <row r="646" spans="1:11" ht="12.75">
      <c r="A646" s="501"/>
      <c r="B646" s="501"/>
      <c r="C646" s="501"/>
      <c r="D646" s="501"/>
      <c r="E646" s="13"/>
      <c r="F646" s="13"/>
      <c r="G646" s="2"/>
      <c r="H646" s="2"/>
      <c r="I646" s="2"/>
      <c r="J646" s="2"/>
      <c r="K646" s="2"/>
    </row>
    <row r="647" spans="1:11" ht="12.75">
      <c r="A647" s="501"/>
      <c r="B647" s="501"/>
      <c r="C647" s="501"/>
      <c r="D647" s="501"/>
      <c r="E647" s="13"/>
      <c r="F647" s="13"/>
      <c r="G647" s="2"/>
      <c r="H647" s="2"/>
      <c r="I647" s="2"/>
      <c r="J647" s="2"/>
      <c r="K647" s="2"/>
    </row>
    <row r="648" spans="1:11" ht="12.75">
      <c r="A648" s="501"/>
      <c r="B648" s="501"/>
      <c r="C648" s="501"/>
      <c r="D648" s="501"/>
      <c r="E648" s="13"/>
      <c r="F648" s="13"/>
      <c r="G648" s="2"/>
      <c r="H648" s="2"/>
      <c r="I648" s="2"/>
      <c r="J648" s="2"/>
      <c r="K648" s="2"/>
    </row>
    <row r="649" spans="1:11" ht="12.75">
      <c r="A649" s="501"/>
      <c r="B649" s="501"/>
      <c r="C649" s="501"/>
      <c r="D649" s="484"/>
      <c r="E649" s="822"/>
      <c r="F649" s="822"/>
      <c r="G649" s="504"/>
      <c r="H649" s="504"/>
      <c r="I649" s="504"/>
      <c r="J649" s="504"/>
      <c r="K649" s="504"/>
    </row>
    <row r="650" spans="1:23" s="808" customFormat="1" ht="12.75">
      <c r="A650" s="501"/>
      <c r="B650" s="501"/>
      <c r="C650" s="501"/>
      <c r="D650" s="501"/>
      <c r="E650" s="822"/>
      <c r="F650" s="822"/>
      <c r="G650" s="504"/>
      <c r="H650" s="504"/>
      <c r="I650" s="504"/>
      <c r="J650" s="504"/>
      <c r="K650" s="504"/>
      <c r="L650" s="459"/>
      <c r="M650" s="460"/>
      <c r="N650" s="459"/>
      <c r="O650" s="459"/>
      <c r="P650" s="806"/>
      <c r="Q650" s="806"/>
      <c r="R650" s="806"/>
      <c r="S650" s="806"/>
      <c r="T650" s="806"/>
      <c r="U650" s="806"/>
      <c r="V650" s="806"/>
      <c r="W650" s="806"/>
    </row>
    <row r="651" spans="1:11" ht="12.75">
      <c r="A651" s="501"/>
      <c r="B651" s="501"/>
      <c r="C651" s="501"/>
      <c r="D651" s="501"/>
      <c r="E651" s="822"/>
      <c r="F651" s="822"/>
      <c r="G651" s="504"/>
      <c r="H651" s="504"/>
      <c r="I651" s="504"/>
      <c r="J651" s="504"/>
      <c r="K651" s="504"/>
    </row>
    <row r="652" spans="1:11" ht="12.75">
      <c r="A652" s="501"/>
      <c r="B652" s="501"/>
      <c r="C652" s="501"/>
      <c r="D652" s="501"/>
      <c r="E652" s="822"/>
      <c r="F652" s="822"/>
      <c r="G652" s="504"/>
      <c r="H652" s="504"/>
      <c r="I652" s="504"/>
      <c r="J652" s="504"/>
      <c r="K652" s="504"/>
    </row>
    <row r="653" spans="1:11" ht="12.75">
      <c r="A653" s="501"/>
      <c r="B653" s="501"/>
      <c r="C653" s="501"/>
      <c r="D653" s="501"/>
      <c r="E653" s="13"/>
      <c r="F653" s="13"/>
      <c r="G653" s="2"/>
      <c r="H653" s="2"/>
      <c r="I653" s="2"/>
      <c r="J653" s="2"/>
      <c r="K653" s="2"/>
    </row>
    <row r="654" spans="1:11" ht="12.75">
      <c r="A654" s="501"/>
      <c r="B654" s="501"/>
      <c r="C654" s="501"/>
      <c r="D654" s="484"/>
      <c r="E654" s="822"/>
      <c r="F654" s="822"/>
      <c r="G654" s="504"/>
      <c r="H654" s="504"/>
      <c r="I654" s="504"/>
      <c r="J654" s="504"/>
      <c r="K654" s="504"/>
    </row>
    <row r="655" spans="1:23" s="808" customFormat="1" ht="12.75">
      <c r="A655" s="501"/>
      <c r="B655" s="501"/>
      <c r="C655" s="501"/>
      <c r="D655" s="501"/>
      <c r="E655" s="13"/>
      <c r="F655" s="13"/>
      <c r="G655" s="2"/>
      <c r="H655" s="2"/>
      <c r="I655" s="2"/>
      <c r="J655" s="2"/>
      <c r="K655" s="2"/>
      <c r="L655" s="459"/>
      <c r="M655" s="460"/>
      <c r="N655" s="459"/>
      <c r="O655" s="459"/>
      <c r="P655" s="806"/>
      <c r="Q655" s="806"/>
      <c r="R655" s="806"/>
      <c r="S655" s="806"/>
      <c r="T655" s="806"/>
      <c r="U655" s="806"/>
      <c r="V655" s="806"/>
      <c r="W655" s="806"/>
    </row>
    <row r="656" spans="1:11" ht="12.75">
      <c r="A656" s="501"/>
      <c r="B656" s="501"/>
      <c r="C656" s="501"/>
      <c r="D656" s="501"/>
      <c r="E656" s="13"/>
      <c r="F656" s="13"/>
      <c r="G656" s="2"/>
      <c r="H656" s="2"/>
      <c r="I656" s="2"/>
      <c r="J656" s="2"/>
      <c r="K656" s="2"/>
    </row>
    <row r="657" spans="1:11" ht="12.75">
      <c r="A657" s="501"/>
      <c r="B657" s="501"/>
      <c r="C657" s="501"/>
      <c r="D657" s="501"/>
      <c r="E657" s="822"/>
      <c r="F657" s="822"/>
      <c r="G657" s="2"/>
      <c r="H657" s="2"/>
      <c r="I657" s="504"/>
      <c r="J657" s="504"/>
      <c r="K657" s="504"/>
    </row>
    <row r="658" spans="1:11" ht="12.75">
      <c r="A658" s="501"/>
      <c r="B658" s="501"/>
      <c r="C658" s="501"/>
      <c r="D658" s="501"/>
      <c r="E658" s="13"/>
      <c r="F658" s="13"/>
      <c r="G658" s="2"/>
      <c r="H658" s="2"/>
      <c r="I658" s="2"/>
      <c r="J658" s="2"/>
      <c r="K658" s="2"/>
    </row>
    <row r="659" spans="1:11" ht="12.75">
      <c r="A659" s="484"/>
      <c r="B659" s="484"/>
      <c r="C659" s="484"/>
      <c r="D659" s="484"/>
      <c r="E659" s="453"/>
      <c r="F659" s="453"/>
      <c r="G659" s="3"/>
      <c r="H659" s="3"/>
      <c r="I659" s="3"/>
      <c r="J659" s="3"/>
      <c r="K659" s="3"/>
    </row>
    <row r="660" spans="1:23" s="808" customFormat="1" ht="12.75">
      <c r="A660" s="484"/>
      <c r="B660" s="501"/>
      <c r="C660" s="501"/>
      <c r="D660" s="484"/>
      <c r="E660" s="13"/>
      <c r="F660" s="13"/>
      <c r="G660" s="2"/>
      <c r="H660" s="2"/>
      <c r="I660" s="2"/>
      <c r="J660" s="2"/>
      <c r="K660" s="2"/>
      <c r="L660" s="459"/>
      <c r="M660" s="460"/>
      <c r="N660" s="459"/>
      <c r="O660" s="459"/>
      <c r="P660" s="806"/>
      <c r="Q660" s="806"/>
      <c r="R660" s="806"/>
      <c r="S660" s="806"/>
      <c r="T660" s="806"/>
      <c r="U660" s="806"/>
      <c r="V660" s="806"/>
      <c r="W660" s="806"/>
    </row>
    <row r="661" spans="1:11" ht="12.75">
      <c r="A661" s="501"/>
      <c r="B661" s="501"/>
      <c r="C661" s="501"/>
      <c r="D661" s="501"/>
      <c r="E661" s="13"/>
      <c r="F661" s="13"/>
      <c r="G661" s="2"/>
      <c r="H661" s="2"/>
      <c r="I661" s="2"/>
      <c r="J661" s="2"/>
      <c r="K661" s="2"/>
    </row>
    <row r="662" spans="1:11" ht="12.75">
      <c r="A662" s="501"/>
      <c r="B662" s="501"/>
      <c r="C662" s="501"/>
      <c r="D662" s="501"/>
      <c r="E662" s="13"/>
      <c r="F662" s="13"/>
      <c r="G662" s="2"/>
      <c r="H662" s="2"/>
      <c r="I662" s="2"/>
      <c r="J662" s="2"/>
      <c r="K662" s="2"/>
    </row>
    <row r="663" spans="1:11" ht="12.75">
      <c r="A663" s="501"/>
      <c r="B663" s="501"/>
      <c r="C663" s="501"/>
      <c r="D663" s="501"/>
      <c r="E663" s="13"/>
      <c r="F663" s="13"/>
      <c r="G663" s="2"/>
      <c r="H663" s="2"/>
      <c r="I663" s="2"/>
      <c r="J663" s="2"/>
      <c r="K663" s="2"/>
    </row>
    <row r="664" spans="1:11" ht="12.75">
      <c r="A664" s="501"/>
      <c r="B664" s="501"/>
      <c r="C664" s="501"/>
      <c r="D664" s="501"/>
      <c r="E664" s="13"/>
      <c r="F664" s="13"/>
      <c r="G664" s="2"/>
      <c r="H664" s="2"/>
      <c r="I664" s="2"/>
      <c r="J664" s="2"/>
      <c r="K664" s="2"/>
    </row>
    <row r="665" spans="1:11" ht="12.75">
      <c r="A665" s="501"/>
      <c r="B665" s="501"/>
      <c r="C665" s="501"/>
      <c r="D665" s="501"/>
      <c r="E665" s="13"/>
      <c r="F665" s="13"/>
      <c r="G665" s="2"/>
      <c r="H665" s="2"/>
      <c r="I665" s="2"/>
      <c r="J665" s="2"/>
      <c r="K665" s="2"/>
    </row>
    <row r="666" spans="1:11" ht="12.75">
      <c r="A666" s="501"/>
      <c r="B666" s="501"/>
      <c r="C666" s="501"/>
      <c r="D666" s="501"/>
      <c r="E666" s="13"/>
      <c r="F666" s="13"/>
      <c r="G666" s="2"/>
      <c r="H666" s="2"/>
      <c r="I666" s="2"/>
      <c r="J666" s="2"/>
      <c r="K666" s="2"/>
    </row>
    <row r="667" spans="1:11" ht="12.75">
      <c r="A667" s="484"/>
      <c r="B667" s="501"/>
      <c r="C667" s="501"/>
      <c r="D667" s="484"/>
      <c r="E667" s="13"/>
      <c r="F667" s="13"/>
      <c r="G667" s="504"/>
      <c r="H667" s="504"/>
      <c r="I667" s="2"/>
      <c r="J667" s="2"/>
      <c r="K667" s="2"/>
    </row>
    <row r="668" spans="1:11" ht="12.75">
      <c r="A668" s="501"/>
      <c r="B668" s="501"/>
      <c r="C668" s="501"/>
      <c r="D668" s="501"/>
      <c r="E668" s="822"/>
      <c r="F668" s="822"/>
      <c r="G668" s="504"/>
      <c r="H668" s="504"/>
      <c r="I668" s="504"/>
      <c r="J668" s="504"/>
      <c r="K668" s="504"/>
    </row>
    <row r="669" spans="1:11" ht="12.75">
      <c r="A669" s="501"/>
      <c r="B669" s="501"/>
      <c r="C669" s="501"/>
      <c r="D669" s="501"/>
      <c r="E669" s="822"/>
      <c r="F669" s="822"/>
      <c r="G669" s="504"/>
      <c r="H669" s="504"/>
      <c r="I669" s="504"/>
      <c r="J669" s="504"/>
      <c r="K669" s="504"/>
    </row>
    <row r="670" spans="1:11" ht="12.75">
      <c r="A670" s="484"/>
      <c r="B670" s="484"/>
      <c r="C670" s="484"/>
      <c r="D670" s="484"/>
      <c r="E670" s="453"/>
      <c r="F670" s="453"/>
      <c r="G670" s="3"/>
      <c r="H670" s="3"/>
      <c r="I670" s="3"/>
      <c r="J670" s="3"/>
      <c r="K670" s="3"/>
    </row>
    <row r="671" spans="1:11" ht="12.75">
      <c r="A671" s="459"/>
      <c r="B671" s="459"/>
      <c r="C671" s="459"/>
      <c r="D671" s="459"/>
      <c r="E671" s="460"/>
      <c r="F671" s="460"/>
      <c r="G671" s="471"/>
      <c r="H671" s="471"/>
      <c r="I671" s="471"/>
      <c r="J671" s="471"/>
      <c r="K671" s="471"/>
    </row>
    <row r="672" spans="1:11" ht="12.75">
      <c r="A672" s="459"/>
      <c r="B672" s="459"/>
      <c r="C672" s="459"/>
      <c r="D672" s="459"/>
      <c r="E672" s="460"/>
      <c r="F672" s="460"/>
      <c r="G672" s="471"/>
      <c r="H672" s="471"/>
      <c r="I672" s="471"/>
      <c r="J672" s="471"/>
      <c r="K672" s="471"/>
    </row>
  </sheetData>
  <sheetProtection selectLockedCells="1" selectUnlockedCells="1"/>
  <printOptions horizontalCentered="1"/>
  <pageMargins left="0.35433070866141736" right="0.35433070866141736" top="0.7874015748031497" bottom="0.5118110236220472" header="0" footer="0.2362204724409449"/>
  <pageSetup fitToHeight="5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gogolova</dc:creator>
  <cp:keywords/>
  <dc:description/>
  <cp:lastModifiedBy>Edita Gogolová</cp:lastModifiedBy>
  <cp:lastPrinted>2020-05-14T08:37:40Z</cp:lastPrinted>
  <dcterms:created xsi:type="dcterms:W3CDTF">2013-10-25T06:34:10Z</dcterms:created>
  <dcterms:modified xsi:type="dcterms:W3CDTF">2020-05-14T08:38:50Z</dcterms:modified>
  <cp:category/>
  <cp:version/>
  <cp:contentType/>
  <cp:contentStatus/>
</cp:coreProperties>
</file>