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Príjmy" sheetId="1" r:id="rId1"/>
    <sheet name="Výdavky" sheetId="2" r:id="rId2"/>
  </sheets>
  <definedNames>
    <definedName name="_xlnm.Print_Titles" localSheetId="0">'Príjmy'!$4:$5</definedName>
    <definedName name="_xlnm.Print_Titles" localSheetId="1">'Výdavky'!$2:$3</definedName>
  </definedNames>
  <calcPr fullCalcOnLoad="1"/>
</workbook>
</file>

<file path=xl/sharedStrings.xml><?xml version="1.0" encoding="utf-8"?>
<sst xmlns="http://schemas.openxmlformats.org/spreadsheetml/2006/main" count="712" uniqueCount="407">
  <si>
    <t>Príjmy</t>
  </si>
  <si>
    <t>Položka</t>
  </si>
  <si>
    <t>Názov</t>
  </si>
  <si>
    <t>Daň z príjmov fyzických osôb</t>
  </si>
  <si>
    <t>Správne poplatky</t>
  </si>
  <si>
    <t>Platby za opatrovateľskú službu</t>
  </si>
  <si>
    <t>Vl. príjmy zdravot. strediska</t>
  </si>
  <si>
    <t>Vl. príjmy ZPS SMARAGD</t>
  </si>
  <si>
    <t>Dotácia - matrika</t>
  </si>
  <si>
    <t>Dotácia - staveb. činnosť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</si>
  <si>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</si>
  <si>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</si>
  <si>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</si>
  <si>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</si>
  <si>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</si>
  <si>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</si>
  <si>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</si>
  <si>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</si>
  <si>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</si>
  <si>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Voľby - dotácia</t>
  </si>
  <si>
    <t>Dotácia - terénna sociálna práca</t>
  </si>
  <si>
    <t>Dot.-rozšír.kanal. D,E,F,G,H,J - inv.</t>
  </si>
  <si>
    <t>Dot.-rozšír.kanal. D,E,F,G,H,J - neinv.</t>
  </si>
  <si>
    <t>Vrátenie poskyt. fin. prostr.</t>
  </si>
  <si>
    <t>Príjmy celkom</t>
  </si>
  <si>
    <t>Výdavky</t>
  </si>
  <si>
    <t>Č.progr.</t>
  </si>
  <si>
    <t>Rozp.</t>
  </si>
  <si>
    <t>Progr., podprogr., prvky</t>
  </si>
  <si>
    <t>položky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</si>
  <si>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</si>
  <si>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</si>
  <si>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</si>
  <si>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</si>
  <si>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</si>
  <si>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</si>
  <si>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</si>
  <si>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</si>
  <si>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</si>
  <si>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Odvody do fondov</t>
  </si>
  <si>
    <t>1.2.</t>
  </si>
  <si>
    <t>1.3.</t>
  </si>
  <si>
    <t>Kontrolná činnosť</t>
  </si>
  <si>
    <t xml:space="preserve">Mzdové prostriedky </t>
  </si>
  <si>
    <t>Členský príspevok</t>
  </si>
  <si>
    <t>1.4.</t>
  </si>
  <si>
    <t>Daňová a rozpočt. politika</t>
  </si>
  <si>
    <t>1.5.</t>
  </si>
  <si>
    <t>Účtovníctvo, audit</t>
  </si>
  <si>
    <t>Audítorské služby</t>
  </si>
  <si>
    <t>1.6.</t>
  </si>
  <si>
    <t>Členstvo v org. a združ.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</si>
  <si>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</si>
  <si>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</si>
  <si>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</si>
  <si>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</si>
  <si>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</si>
  <si>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</si>
  <si>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</si>
  <si>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Údržba  web.stránky mesta</t>
  </si>
  <si>
    <t>2.1.3.</t>
  </si>
  <si>
    <t>Vydáv. mestských novín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</si>
  <si>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</si>
  <si>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</si>
  <si>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</si>
  <si>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</si>
  <si>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</si>
  <si>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</si>
  <si>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</si>
  <si>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</si>
  <si>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</si>
  <si>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</si>
  <si>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</si>
  <si>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</si>
  <si>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</si>
  <si>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</si>
  <si>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3.6.</t>
  </si>
  <si>
    <t>Príprava projektov</t>
  </si>
  <si>
    <t>3.7.</t>
  </si>
  <si>
    <t>Zabezpečenie  volieb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</si>
  <si>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</si>
  <si>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</si>
  <si>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</si>
  <si>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</si>
  <si>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</si>
  <si>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</si>
  <si>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</si>
  <si>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</si>
  <si>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</si>
  <si>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</si>
  <si>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</si>
  <si>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</si>
  <si>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</si>
  <si>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</si>
  <si>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</si>
  <si>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</si>
  <si>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</si>
  <si>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Údržba MR</t>
  </si>
  <si>
    <t>4.4.</t>
  </si>
  <si>
    <t>Stavebný úrad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</si>
  <si>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</si>
  <si>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</si>
  <si>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</si>
  <si>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</si>
  <si>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</si>
  <si>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</si>
  <si>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</si>
  <si>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</si>
  <si>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</si>
  <si>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 xml:space="preserve">Všeobecné služby </t>
  </si>
  <si>
    <t>5.2.</t>
  </si>
  <si>
    <t>Požiarna ochrana</t>
  </si>
  <si>
    <t>5.4.</t>
  </si>
  <si>
    <t>Obsl.kamer.syst.-chr.dielňa</t>
  </si>
  <si>
    <t>6.</t>
  </si>
  <si>
    <t>Odpadové hospodárstvo</t>
  </si>
  <si>
    <t>6.1.</t>
  </si>
  <si>
    <t>Nakladanie s TKO</t>
  </si>
  <si>
    <t>6.2.</t>
  </si>
  <si>
    <t>Separácia odpadu</t>
  </si>
  <si>
    <t>6.3.</t>
  </si>
  <si>
    <t>Rekult. skládky TKO</t>
  </si>
  <si>
    <t>Poistenie majetku</t>
  </si>
  <si>
    <t>7.</t>
  </si>
  <si>
    <t>Komunikácie</t>
  </si>
  <si>
    <t>7.1.</t>
  </si>
  <si>
    <t>Oprava miestnych komun.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</si>
  <si>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</si>
  <si>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</si>
  <si>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</si>
  <si>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</si>
  <si>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</si>
  <si>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</si>
  <si>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</si>
  <si>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</si>
  <si>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</si>
  <si>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</si>
  <si>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9.1.2.</t>
  </si>
  <si>
    <t>MŠ pri ZŠsMŠ ÁFsVJM</t>
  </si>
  <si>
    <t>Príspevok mesta pre MŠ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</si>
  <si>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</si>
  <si>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</si>
  <si>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</si>
  <si>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</si>
  <si>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</si>
  <si>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</si>
  <si>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Prísp.mesta </t>
  </si>
  <si>
    <t xml:space="preserve">Použitie vl. prostr. </t>
  </si>
  <si>
    <t>Št. dotácia pre ZŠ slov.</t>
  </si>
  <si>
    <t>Vzdeláv. poukazy</t>
  </si>
  <si>
    <t>9.2.2.</t>
  </si>
  <si>
    <t>ZŠsMŠ ÁF s VJM</t>
  </si>
  <si>
    <t>Št. dotácia pre ZŠsMŠÁF</t>
  </si>
  <si>
    <t>9.3.</t>
  </si>
  <si>
    <t>Základná umelecká škola</t>
  </si>
  <si>
    <t xml:space="preserve">Príspevok mesta pre ZUŠ 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</si>
  <si>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</si>
  <si>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</si>
  <si>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</si>
  <si>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</si>
  <si>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</si>
  <si>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</si>
  <si>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</si>
  <si>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</si>
  <si>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</si>
  <si>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</si>
  <si>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</si>
  <si>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</si>
  <si>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</si>
  <si>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</si>
  <si>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</si>
  <si>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</si>
  <si>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</si>
  <si>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</si>
  <si>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</si>
  <si>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</si>
  <si>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</si>
  <si>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</si>
  <si>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</si>
  <si>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</si>
  <si>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</si>
  <si>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</si>
  <si>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</si>
  <si>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</si>
  <si>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Dotácia na šport. činnosť</t>
  </si>
  <si>
    <t>10.3.</t>
  </si>
  <si>
    <t>Údržba štadióna</t>
  </si>
  <si>
    <t>11.</t>
  </si>
  <si>
    <t xml:space="preserve">Kultúra          </t>
  </si>
  <si>
    <t>11.1.</t>
  </si>
  <si>
    <t>Mestské kultúrne akcie</t>
  </si>
  <si>
    <t>Kultúrne podujatia</t>
  </si>
  <si>
    <t>11.2.</t>
  </si>
  <si>
    <t>Príspevok pre KS</t>
  </si>
  <si>
    <t>11.4.</t>
  </si>
  <si>
    <t>Ost. aktivity v obl. kultúry</t>
  </si>
  <si>
    <t>11.5.</t>
  </si>
  <si>
    <t>Dotácie práv. osobám</t>
  </si>
  <si>
    <t>12.</t>
  </si>
  <si>
    <t>Prostredie pre život</t>
  </si>
  <si>
    <t>12.1.</t>
  </si>
  <si>
    <t>12.2.</t>
  </si>
  <si>
    <t>Aktivačná činnosť a MOS</t>
  </si>
  <si>
    <t>12.3.</t>
  </si>
  <si>
    <t>Verejné osvetlenie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</si>
  <si>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</si>
  <si>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</si>
  <si>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</si>
  <si>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</si>
  <si>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</si>
  <si>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</si>
  <si>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</si>
  <si>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Údržba cint. a domu smútku</t>
  </si>
  <si>
    <t>12.7.</t>
  </si>
  <si>
    <t>Splácanie úrokov, úverov</t>
  </si>
  <si>
    <t>12.8.</t>
  </si>
  <si>
    <t>Inv. rozvoj - inde nedefinovaný</t>
  </si>
  <si>
    <t>12.10.</t>
  </si>
  <si>
    <t>Správa nájomných bytov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</si>
  <si>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</si>
  <si>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</si>
  <si>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</si>
  <si>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</si>
  <si>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</si>
  <si>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</si>
  <si>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</si>
  <si>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</si>
  <si>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</si>
  <si>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</si>
  <si>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</si>
  <si>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Dotácie pre žiakov</t>
  </si>
  <si>
    <t xml:space="preserve">     - doprava žiakov - ZŠ slov</t>
  </si>
  <si>
    <t xml:space="preserve">     - doprava žiakov-ZŠsMŠÁF</t>
  </si>
  <si>
    <t>13.5.</t>
  </si>
  <si>
    <t>Zar. pre seniorov SMARAGD</t>
  </si>
  <si>
    <t>Št. dotácia - pren. komp.</t>
  </si>
  <si>
    <t xml:space="preserve">Použitie vl. príjmov </t>
  </si>
  <si>
    <t>Posúdenia odkáz. na soc. sl.</t>
  </si>
  <si>
    <t>13.6.</t>
  </si>
  <si>
    <t>Dávky v hmotnej núdzi</t>
  </si>
  <si>
    <t>13.7.</t>
  </si>
  <si>
    <t>Terénna sociálna práca</t>
  </si>
  <si>
    <t xml:space="preserve">14. </t>
  </si>
  <si>
    <t>Administratíva</t>
  </si>
  <si>
    <t>14.1.</t>
  </si>
  <si>
    <t>Verejná správa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</si>
  <si>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</si>
  <si>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</si>
  <si>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</si>
  <si>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</si>
  <si>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</si>
  <si>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 xml:space="preserve">Projekty </t>
  </si>
  <si>
    <t>Vlastné príjmy CVČ</t>
  </si>
  <si>
    <t>Št. dotácia pre MŠ</t>
  </si>
  <si>
    <t>Všeobecný mat. a údržba</t>
  </si>
  <si>
    <t>Splátka úrokov z úverov</t>
  </si>
  <si>
    <t>Splátka úverov</t>
  </si>
  <si>
    <t>Sociálna výpomoc</t>
  </si>
  <si>
    <t>Skutočnosť</t>
  </si>
  <si>
    <t>9.2.3.</t>
  </si>
  <si>
    <t>Údržba školských budov</t>
  </si>
  <si>
    <t>Inv. aktivity v danom roku</t>
  </si>
  <si>
    <t>Schv. rozpočet</t>
  </si>
  <si>
    <t>SÚP, PHSR</t>
  </si>
  <si>
    <t>Nemocenské dávky</t>
  </si>
  <si>
    <t>3.5.</t>
  </si>
  <si>
    <t>Nákup pozemkov</t>
  </si>
  <si>
    <t>12.11.</t>
  </si>
  <si>
    <t>Dotácie, granty</t>
  </si>
  <si>
    <t>Daň z nehnuteľností</t>
  </si>
  <si>
    <t>Ost. miestne dane a popl.</t>
  </si>
  <si>
    <t>Príjem z prenájmu majetku</t>
  </si>
  <si>
    <t>Dotácie na št. dávky</t>
  </si>
  <si>
    <t>Úver na spolufin. projektov</t>
  </si>
  <si>
    <t>Príjem z predaja nehnuteľností</t>
  </si>
  <si>
    <t>Prevod z rezervného fondu</t>
  </si>
  <si>
    <t>Pokuty</t>
  </si>
  <si>
    <t>Očakávaná sk.</t>
  </si>
  <si>
    <r>
      <rPr>
        <sz val="8"/>
        <rFont val="Arial"/>
        <family val="2"/>
      </rPr>
      <t xml:space="preserve">S p o l u </t>
    </r>
    <r>
      <rPr>
        <b/>
        <sz val="8"/>
        <rFont val="Arial"/>
        <family val="2"/>
      </rPr>
      <t xml:space="preserve">                </t>
    </r>
  </si>
  <si>
    <t>Pridelené rod. prídavky a ďalšie dávky</t>
  </si>
  <si>
    <t>Odchodné</t>
  </si>
  <si>
    <t>12.12.</t>
  </si>
  <si>
    <t>12.13.</t>
  </si>
  <si>
    <t>Nem. dávky / odchodné</t>
  </si>
  <si>
    <t>Zberové vozidlo na tried. odp.</t>
  </si>
  <si>
    <t>Výstavba inž. sietí</t>
  </si>
  <si>
    <t>Platby z predaja majetku a služieb</t>
  </si>
  <si>
    <t>Projekty-cezhraničná spolupráca</t>
  </si>
  <si>
    <t>Projekt - nová šanca na trhu práce</t>
  </si>
  <si>
    <t>Projekt-priem.park - neinv. výd.</t>
  </si>
  <si>
    <t>Projekt-priem.park - inv. výd.</t>
  </si>
  <si>
    <t xml:space="preserve">Dotácia na podporu zamest. </t>
  </si>
  <si>
    <t>Št. dot. - stravovanie, šk. potr.</t>
  </si>
  <si>
    <t>Zost. št. prostr. z min. rokov</t>
  </si>
  <si>
    <t>Úroky z účtov</t>
  </si>
  <si>
    <t>Nem. dávky , odchodné</t>
  </si>
  <si>
    <t>4.2.2.</t>
  </si>
  <si>
    <t>Register adries - št. dotácia</t>
  </si>
  <si>
    <t>11.3.</t>
  </si>
  <si>
    <t>Tovary a služby-dohoda</t>
  </si>
  <si>
    <t>Ďalšie št. dotácie</t>
  </si>
  <si>
    <t>Kultúrne stred./odd. kultúry</t>
  </si>
  <si>
    <t>Aktivity v obl. kultúry-kronika</t>
  </si>
  <si>
    <t>01.1.1.</t>
  </si>
  <si>
    <t>01.1.2.</t>
  </si>
  <si>
    <t>08.4.0.</t>
  </si>
  <si>
    <t>06.2.0.</t>
  </si>
  <si>
    <t>Údržba a ost. služby</t>
  </si>
  <si>
    <t>08.3.0.</t>
  </si>
  <si>
    <t>01.6.0.</t>
  </si>
  <si>
    <t>01.3.3.</t>
  </si>
  <si>
    <t>04.4.3.</t>
  </si>
  <si>
    <t>03.1.0.</t>
  </si>
  <si>
    <t>04.2.1.</t>
  </si>
  <si>
    <t>03.2.0.</t>
  </si>
  <si>
    <t>05.1.0.</t>
  </si>
  <si>
    <t>04.5.1.</t>
  </si>
  <si>
    <t>09.1.2.</t>
  </si>
  <si>
    <t>09.5.0.</t>
  </si>
  <si>
    <t>09.6.0.1.</t>
  </si>
  <si>
    <t>08.1.0.</t>
  </si>
  <si>
    <t>08.2.0.</t>
  </si>
  <si>
    <t>08.6.0.</t>
  </si>
  <si>
    <t xml:space="preserve">Dotácie spoloč. org. </t>
  </si>
  <si>
    <t>Dotácie  cirkvám</t>
  </si>
  <si>
    <t>Dot. - rozšírenie vodovod. siete</t>
  </si>
  <si>
    <t>Ďalšie št. dotácie v oblasti školstva</t>
  </si>
  <si>
    <t>Dotácia - register adries</t>
  </si>
  <si>
    <t>2015</t>
  </si>
  <si>
    <t>Kamerový syst./špec. vybav.</t>
  </si>
  <si>
    <t>Rozvod vody</t>
  </si>
  <si>
    <t>MŠK - dotácia na údržbu</t>
  </si>
  <si>
    <t>2.1.2.</t>
  </si>
  <si>
    <t>Vydanie publikácie o meste a iné propagač. mat.</t>
  </si>
  <si>
    <t>Publikácia a propag. mat.</t>
  </si>
  <si>
    <t>Investičné aktivity</t>
  </si>
  <si>
    <t>Inv. príspevok mesta</t>
  </si>
  <si>
    <t>Ostatné šport. kl.-rež. N</t>
  </si>
  <si>
    <t>Dotácie spoloč. org.-rež. N</t>
  </si>
  <si>
    <t>Dotácie  cirkvám-rež. N</t>
  </si>
  <si>
    <t>Šp. sl., poistenie kanal.vetvy</t>
  </si>
  <si>
    <t>Nákup výpočt. techn., softvér</t>
  </si>
  <si>
    <t>PN, odchodné</t>
  </si>
  <si>
    <t>Dobropisy, náhrady, vratky</t>
  </si>
  <si>
    <t>Príjem z výťažkov z lotérií</t>
  </si>
  <si>
    <t>Granty, sponzorské prísp.</t>
  </si>
  <si>
    <t>Krátkodobý úver na fin. EU projektov</t>
  </si>
  <si>
    <t>Úver z envirofondu - rozvod vody</t>
  </si>
  <si>
    <t>Dotácia - zefektív. separ. zberu-inv.</t>
  </si>
  <si>
    <t>Použitie vl. príjmov, granty a dot.</t>
  </si>
  <si>
    <t>Projekty, granty - ZŠ</t>
  </si>
  <si>
    <t>10.4.0.</t>
  </si>
  <si>
    <t>10.2.0.</t>
  </si>
  <si>
    <t>10.7.0.</t>
  </si>
  <si>
    <t>10.1.2.</t>
  </si>
  <si>
    <t>06.1.0.</t>
  </si>
  <si>
    <t>06.4.0.</t>
  </si>
  <si>
    <t>01.7.0.</t>
  </si>
  <si>
    <t>Reprezent. výdavky</t>
  </si>
  <si>
    <t>Odmeny posl. a súvisiace výd.</t>
  </si>
  <si>
    <t>pol.</t>
  </si>
  <si>
    <t>FNC</t>
  </si>
  <si>
    <t>podpr.</t>
  </si>
  <si>
    <t>Prípr. a vysielanie programov</t>
  </si>
  <si>
    <t>Dotácia pre zdravot. stred.</t>
  </si>
  <si>
    <t>Čl. príspevky, PN, odstupné</t>
  </si>
  <si>
    <t>Projekt z eurofondov-podpora zamest.</t>
  </si>
  <si>
    <t>Prípr.projektov, VO - neinv. výd.</t>
  </si>
  <si>
    <t>Vlastné príjmy MŠ, granty, ...</t>
  </si>
  <si>
    <t>Vlastné príjmy škôl, granty, ...</t>
  </si>
  <si>
    <t>Vlastné príjmy ZUŠ, granty, ...</t>
  </si>
  <si>
    <t>Dotácia od iných obcí prem SSÚ</t>
  </si>
  <si>
    <t>Dotácia - zefektív. separ. zberu</t>
  </si>
  <si>
    <t>Neinv. účelová dot. - školstvo</t>
  </si>
  <si>
    <t>Inv. účelová dot. - školstvo</t>
  </si>
  <si>
    <t>Vrátenie nevyužitej časti dotácie</t>
  </si>
  <si>
    <t>Transf.jedn.a rod.príd.</t>
  </si>
  <si>
    <t>2016</t>
  </si>
  <si>
    <t>k 31.12.2017</t>
  </si>
  <si>
    <t>Nem. dávky, odchodné</t>
  </si>
  <si>
    <t>12.9.</t>
  </si>
  <si>
    <t>Neinvestičné výdavky</t>
  </si>
  <si>
    <t>Investičné výd. 95%-úver, resp. dot.</t>
  </si>
  <si>
    <t>Spolu</t>
  </si>
  <si>
    <t>Dotácia mesta</t>
  </si>
  <si>
    <t>Odchodné/odstupné/PN</t>
  </si>
  <si>
    <t>Získaná dot. na inv. rozvoj</t>
  </si>
  <si>
    <t>Prevádzkové výdavky</t>
  </si>
  <si>
    <t>Výstavba detského ihriska</t>
  </si>
  <si>
    <t>Dotácia - výst. detského ihriska</t>
  </si>
  <si>
    <t>Použitie vl. prostr., grant. - ZUŠ</t>
  </si>
  <si>
    <t>Údržba ver. priestr., MK a ďalšie výd.</t>
  </si>
  <si>
    <t>Plánovanie</t>
  </si>
  <si>
    <t>Stravovanie, vl. príjmy</t>
  </si>
  <si>
    <t>Príjem z prenájmu priest. zdrav. stred.</t>
  </si>
  <si>
    <t xml:space="preserve">       údaje v €</t>
  </si>
  <si>
    <t>Rekonštrukcia budovy</t>
  </si>
  <si>
    <t>Dot. - rekonštr. budovy kult. domu</t>
  </si>
  <si>
    <t xml:space="preserve">Podpora miestnej zamestnanosti </t>
  </si>
  <si>
    <t>Starostlivosť o seniorov</t>
  </si>
  <si>
    <t>Dotácia - projekt prevencia</t>
  </si>
  <si>
    <t>Dotácie z NSK - neinv.</t>
  </si>
  <si>
    <t>Dotácie z NSK - inv.</t>
  </si>
  <si>
    <t>Prevencia proti kriminalite - projekt</t>
  </si>
  <si>
    <t xml:space="preserve">         Rozpočet mesta na roky 2018, 2019 a 2020</t>
  </si>
  <si>
    <t xml:space="preserve">Rozpočet </t>
  </si>
  <si>
    <t>Rozpočet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</si>
</sst>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\-??\ _S_k_-;_-@_-"/>
    <numFmt numFmtId="173" formatCode="_-* #,##0.00\ _S_k_-;\-* #,##0.00\ _S_k_-;_-* \-??\ _S_k_-;_-@_-"/>
    <numFmt numFmtId="174" formatCode="dd/mm/yyyy"/>
    <numFmt numFmtId="175" formatCode="mmm\ dd"/>
    <numFmt numFmtId="176" formatCode="_-* #,##0\ _S_k_-;\-* #,##0\ _S_k_-;_-* &quot;-&quot;??\ _S_k_-;_-@_-"/>
  </numFmts>
  <fonts count="58"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 CE"/>
      <family val="2"/>
    </font>
    <font>
      <b/>
      <sz val="7"/>
      <name val="Arial"/>
      <family val="2"/>
    </font>
    <font>
      <sz val="7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0" fontId="41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3" fontId="9" fillId="0" borderId="0" xfId="33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174" fontId="9" fillId="0" borderId="12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2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36" borderId="12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9" fillId="0" borderId="12" xfId="0" applyNumberFormat="1" applyFont="1" applyBorder="1" applyAlignment="1">
      <alignment/>
    </xf>
    <xf numFmtId="0" fontId="9" fillId="36" borderId="13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11" fillId="0" borderId="0" xfId="33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8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9" fillId="0" borderId="22" xfId="33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Fill="1" applyBorder="1" applyAlignment="1">
      <alignment/>
    </xf>
    <xf numFmtId="3" fontId="8" fillId="0" borderId="22" xfId="33" applyNumberFormat="1" applyFont="1" applyFill="1" applyBorder="1" applyAlignment="1" applyProtection="1">
      <alignment horizontal="right"/>
      <protection/>
    </xf>
    <xf numFmtId="4" fontId="9" fillId="0" borderId="22" xfId="33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3" fontId="9" fillId="0" borderId="22" xfId="38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>
      <alignment horizontal="right"/>
    </xf>
    <xf numFmtId="0" fontId="12" fillId="0" borderId="13" xfId="0" applyFont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4" fontId="8" fillId="0" borderId="22" xfId="33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>
      <alignment horizontal="right"/>
    </xf>
    <xf numFmtId="4" fontId="9" fillId="0" borderId="22" xfId="38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29" xfId="0" applyFont="1" applyFill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29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33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" fontId="6" fillId="0" borderId="35" xfId="0" applyNumberFormat="1" applyFont="1" applyBorder="1" applyAlignment="1">
      <alignment/>
    </xf>
    <xf numFmtId="3" fontId="6" fillId="0" borderId="35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/>
    </xf>
    <xf numFmtId="3" fontId="6" fillId="10" borderId="35" xfId="0" applyNumberFormat="1" applyFont="1" applyFill="1" applyBorder="1" applyAlignment="1">
      <alignment horizontal="right"/>
    </xf>
    <xf numFmtId="3" fontId="5" fillId="10" borderId="36" xfId="0" applyNumberFormat="1" applyFont="1" applyFill="1" applyBorder="1" applyAlignment="1">
      <alignment horizontal="center"/>
    </xf>
    <xf numFmtId="3" fontId="5" fillId="10" borderId="37" xfId="0" applyNumberFormat="1" applyFont="1" applyFill="1" applyBorder="1" applyAlignment="1">
      <alignment horizontal="center"/>
    </xf>
    <xf numFmtId="3" fontId="9" fillId="10" borderId="22" xfId="0" applyNumberFormat="1" applyFont="1" applyFill="1" applyBorder="1" applyAlignment="1">
      <alignment horizontal="right"/>
    </xf>
    <xf numFmtId="3" fontId="9" fillId="10" borderId="22" xfId="33" applyNumberFormat="1" applyFont="1" applyFill="1" applyBorder="1" applyAlignment="1" applyProtection="1">
      <alignment horizontal="right"/>
      <protection/>
    </xf>
    <xf numFmtId="3" fontId="9" fillId="10" borderId="22" xfId="0" applyNumberFormat="1" applyFont="1" applyFill="1" applyBorder="1" applyAlignment="1">
      <alignment/>
    </xf>
    <xf numFmtId="0" fontId="9" fillId="10" borderId="22" xfId="0" applyFont="1" applyFill="1" applyBorder="1" applyAlignment="1">
      <alignment/>
    </xf>
    <xf numFmtId="3" fontId="8" fillId="10" borderId="22" xfId="33" applyNumberFormat="1" applyFont="1" applyFill="1" applyBorder="1" applyAlignment="1" applyProtection="1">
      <alignment horizontal="right"/>
      <protection/>
    </xf>
    <xf numFmtId="4" fontId="9" fillId="10" borderId="22" xfId="33" applyNumberFormat="1" applyFont="1" applyFill="1" applyBorder="1" applyAlignment="1" applyProtection="1">
      <alignment horizontal="right"/>
      <protection/>
    </xf>
    <xf numFmtId="3" fontId="6" fillId="10" borderId="22" xfId="0" applyNumberFormat="1" applyFont="1" applyFill="1" applyBorder="1" applyAlignment="1">
      <alignment horizontal="right"/>
    </xf>
    <xf numFmtId="4" fontId="9" fillId="10" borderId="22" xfId="0" applyNumberFormat="1" applyFont="1" applyFill="1" applyBorder="1" applyAlignment="1">
      <alignment horizontal="right"/>
    </xf>
    <xf numFmtId="3" fontId="9" fillId="10" borderId="22" xfId="38" applyNumberFormat="1" applyFont="1" applyFill="1" applyBorder="1" applyAlignment="1" applyProtection="1">
      <alignment/>
      <protection/>
    </xf>
    <xf numFmtId="3" fontId="9" fillId="10" borderId="23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/>
    </xf>
    <xf numFmtId="49" fontId="6" fillId="0" borderId="39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36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6" fillId="36" borderId="12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10" borderId="29" xfId="0" applyFont="1" applyFill="1" applyBorder="1" applyAlignment="1">
      <alignment/>
    </xf>
    <xf numFmtId="4" fontId="9" fillId="0" borderId="0" xfId="0" applyNumberFormat="1" applyFont="1" applyAlignment="1">
      <alignment/>
    </xf>
    <xf numFmtId="3" fontId="5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6" fillId="37" borderId="11" xfId="0" applyFont="1" applyFill="1" applyBorder="1" applyAlignment="1">
      <alignment/>
    </xf>
    <xf numFmtId="49" fontId="6" fillId="37" borderId="11" xfId="0" applyNumberFormat="1" applyFont="1" applyFill="1" applyBorder="1" applyAlignment="1">
      <alignment/>
    </xf>
    <xf numFmtId="0" fontId="8" fillId="37" borderId="11" xfId="0" applyFont="1" applyFill="1" applyBorder="1" applyAlignment="1">
      <alignment/>
    </xf>
    <xf numFmtId="4" fontId="6" fillId="37" borderId="41" xfId="0" applyNumberFormat="1" applyFont="1" applyFill="1" applyBorder="1" applyAlignment="1">
      <alignment horizontal="right"/>
    </xf>
    <xf numFmtId="3" fontId="6" fillId="38" borderId="41" xfId="0" applyNumberFormat="1" applyFont="1" applyFill="1" applyBorder="1" applyAlignment="1">
      <alignment horizontal="right"/>
    </xf>
    <xf numFmtId="3" fontId="6" fillId="37" borderId="41" xfId="0" applyNumberFormat="1" applyFont="1" applyFill="1" applyBorder="1" applyAlignment="1">
      <alignment horizontal="right"/>
    </xf>
    <xf numFmtId="0" fontId="6" fillId="37" borderId="12" xfId="0" applyFont="1" applyFill="1" applyBorder="1" applyAlignment="1">
      <alignment/>
    </xf>
    <xf numFmtId="49" fontId="6" fillId="37" borderId="12" xfId="0" applyNumberFormat="1" applyFont="1" applyFill="1" applyBorder="1" applyAlignment="1">
      <alignment/>
    </xf>
    <xf numFmtId="4" fontId="6" fillId="37" borderId="22" xfId="33" applyNumberFormat="1" applyFont="1" applyFill="1" applyBorder="1" applyAlignment="1" applyProtection="1">
      <alignment horizontal="right"/>
      <protection/>
    </xf>
    <xf numFmtId="3" fontId="6" fillId="38" borderId="22" xfId="33" applyNumberFormat="1" applyFont="1" applyFill="1" applyBorder="1" applyAlignment="1" applyProtection="1">
      <alignment horizontal="right"/>
      <protection/>
    </xf>
    <xf numFmtId="3" fontId="6" fillId="37" borderId="22" xfId="33" applyNumberFormat="1" applyFont="1" applyFill="1" applyBorder="1" applyAlignment="1" applyProtection="1">
      <alignment horizontal="right"/>
      <protection/>
    </xf>
    <xf numFmtId="4" fontId="6" fillId="37" borderId="22" xfId="0" applyNumberFormat="1" applyFont="1" applyFill="1" applyBorder="1" applyAlignment="1">
      <alignment horizontal="right"/>
    </xf>
    <xf numFmtId="3" fontId="6" fillId="38" borderId="22" xfId="0" applyNumberFormat="1" applyFont="1" applyFill="1" applyBorder="1" applyAlignment="1">
      <alignment horizontal="right"/>
    </xf>
    <xf numFmtId="3" fontId="6" fillId="37" borderId="22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/>
    </xf>
    <xf numFmtId="4" fontId="6" fillId="37" borderId="22" xfId="0" applyNumberFormat="1" applyFont="1" applyFill="1" applyBorder="1" applyAlignment="1">
      <alignment/>
    </xf>
    <xf numFmtId="3" fontId="6" fillId="38" borderId="22" xfId="0" applyNumberFormat="1" applyFont="1" applyFill="1" applyBorder="1" applyAlignment="1">
      <alignment/>
    </xf>
    <xf numFmtId="3" fontId="6" fillId="37" borderId="22" xfId="0" applyNumberFormat="1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42" xfId="0" applyFont="1" applyFill="1" applyBorder="1" applyAlignment="1">
      <alignment/>
    </xf>
    <xf numFmtId="49" fontId="6" fillId="37" borderId="43" xfId="0" applyNumberFormat="1" applyFont="1" applyFill="1" applyBorder="1" applyAlignment="1">
      <alignment/>
    </xf>
    <xf numFmtId="0" fontId="6" fillId="37" borderId="44" xfId="0" applyFont="1" applyFill="1" applyBorder="1" applyAlignment="1">
      <alignment/>
    </xf>
    <xf numFmtId="0" fontId="8" fillId="37" borderId="44" xfId="0" applyFont="1" applyFill="1" applyBorder="1" applyAlignment="1">
      <alignment/>
    </xf>
    <xf numFmtId="4" fontId="6" fillId="37" borderId="45" xfId="0" applyNumberFormat="1" applyFont="1" applyFill="1" applyBorder="1" applyAlignment="1">
      <alignment/>
    </xf>
    <xf numFmtId="3" fontId="6" fillId="38" borderId="45" xfId="0" applyNumberFormat="1" applyFont="1" applyFill="1" applyBorder="1" applyAlignment="1">
      <alignment/>
    </xf>
    <xf numFmtId="3" fontId="6" fillId="37" borderId="45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9" fillId="10" borderId="46" xfId="0" applyNumberFormat="1" applyFont="1" applyFill="1" applyBorder="1" applyAlignment="1">
      <alignment horizontal="right"/>
    </xf>
    <xf numFmtId="3" fontId="9" fillId="10" borderId="46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 horizontal="right"/>
    </xf>
    <xf numFmtId="3" fontId="9" fillId="10" borderId="47" xfId="0" applyNumberFormat="1" applyFont="1" applyFill="1" applyBorder="1" applyAlignment="1">
      <alignment/>
    </xf>
    <xf numFmtId="3" fontId="9" fillId="10" borderId="29" xfId="33" applyNumberFormat="1" applyFont="1" applyFill="1" applyBorder="1" applyAlignment="1" applyProtection="1">
      <alignment horizontal="right"/>
      <protection/>
    </xf>
    <xf numFmtId="3" fontId="9" fillId="10" borderId="29" xfId="0" applyNumberFormat="1" applyFont="1" applyFill="1" applyBorder="1" applyAlignment="1">
      <alignment horizontal="right"/>
    </xf>
    <xf numFmtId="3" fontId="9" fillId="10" borderId="30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3" fontId="9" fillId="10" borderId="22" xfId="0" applyNumberFormat="1" applyFont="1" applyFill="1" applyBorder="1" applyAlignment="1">
      <alignment horizontal="right"/>
    </xf>
    <xf numFmtId="3" fontId="9" fillId="10" borderId="29" xfId="0" applyNumberFormat="1" applyFont="1" applyFill="1" applyBorder="1" applyAlignment="1">
      <alignment/>
    </xf>
    <xf numFmtId="3" fontId="9" fillId="10" borderId="2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9" fillId="0" borderId="47" xfId="0" applyNumberFormat="1" applyFont="1" applyFill="1" applyBorder="1" applyAlignment="1">
      <alignment/>
    </xf>
    <xf numFmtId="4" fontId="9" fillId="0" borderId="0" xfId="33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/>
    </xf>
    <xf numFmtId="4" fontId="8" fillId="0" borderId="0" xfId="33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" fontId="9" fillId="0" borderId="0" xfId="38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6" fillId="0" borderId="0" xfId="33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 horizontal="right"/>
    </xf>
    <xf numFmtId="4" fontId="9" fillId="0" borderId="22" xfId="49" applyNumberFormat="1" applyFont="1" applyFill="1" applyBorder="1" applyAlignment="1">
      <alignment horizontal="right"/>
      <protection/>
    </xf>
    <xf numFmtId="4" fontId="9" fillId="0" borderId="22" xfId="35" applyNumberFormat="1" applyFont="1" applyFill="1" applyBorder="1" applyAlignment="1" applyProtection="1">
      <alignment horizontal="right"/>
      <protection/>
    </xf>
    <xf numFmtId="4" fontId="9" fillId="0" borderId="22" xfId="49" applyNumberFormat="1" applyFont="1" applyBorder="1">
      <alignment/>
      <protection/>
    </xf>
    <xf numFmtId="4" fontId="9" fillId="0" borderId="22" xfId="49" applyNumberFormat="1" applyFont="1" applyFill="1" applyBorder="1">
      <alignment/>
      <protection/>
    </xf>
    <xf numFmtId="4" fontId="9" fillId="0" borderId="1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47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/>
    </xf>
    <xf numFmtId="3" fontId="9" fillId="0" borderId="38" xfId="33" applyNumberFormat="1" applyFont="1" applyFill="1" applyBorder="1" applyAlignment="1" applyProtection="1">
      <alignment horizontal="right"/>
      <protection/>
    </xf>
    <xf numFmtId="0" fontId="9" fillId="0" borderId="38" xfId="0" applyFont="1" applyFill="1" applyBorder="1" applyAlignment="1">
      <alignment/>
    </xf>
    <xf numFmtId="3" fontId="9" fillId="0" borderId="38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 horizontal="right"/>
    </xf>
    <xf numFmtId="0" fontId="0" fillId="0" borderId="49" xfId="0" applyFill="1" applyBorder="1" applyAlignment="1">
      <alignment/>
    </xf>
    <xf numFmtId="0" fontId="9" fillId="0" borderId="4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3" fontId="9" fillId="0" borderId="52" xfId="0" applyNumberFormat="1" applyFont="1" applyBorder="1" applyAlignment="1">
      <alignment/>
    </xf>
    <xf numFmtId="49" fontId="6" fillId="35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49" fontId="9" fillId="0" borderId="0" xfId="0" applyNumberFormat="1" applyFont="1" applyAlignment="1">
      <alignment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21" fillId="0" borderId="0" xfId="33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4" width="13.00390625" style="0" customWidth="1"/>
    <col min="5" max="9" width="12.00390625" style="2" customWidth="1"/>
    <col min="10" max="10" width="9.00390625" style="2" customWidth="1"/>
    <col min="11" max="11" width="11.57421875" style="2" customWidth="1"/>
    <col min="12" max="12" width="9.00390625" style="2" customWidth="1"/>
    <col min="13" max="13" width="9.140625" style="2" customWidth="1"/>
  </cols>
  <sheetData>
    <row r="1" spans="1:2" ht="21.75" customHeight="1">
      <c r="A1" s="3"/>
      <c r="B1" s="4" t="s">
        <v>404</v>
      </c>
    </row>
    <row r="3" spans="1:9" ht="16.5" thickBot="1">
      <c r="A3" s="6" t="s">
        <v>0</v>
      </c>
      <c r="B3" s="7"/>
      <c r="E3" s="205"/>
      <c r="F3" s="205"/>
      <c r="G3" s="85"/>
      <c r="H3" s="85"/>
      <c r="I3" s="16" t="s">
        <v>395</v>
      </c>
    </row>
    <row r="4" spans="1:13" ht="13.5" thickBot="1">
      <c r="A4" s="105" t="s">
        <v>1</v>
      </c>
      <c r="B4" s="106" t="s">
        <v>2</v>
      </c>
      <c r="C4" s="107" t="s">
        <v>258</v>
      </c>
      <c r="D4" s="107" t="s">
        <v>258</v>
      </c>
      <c r="E4" s="206" t="s">
        <v>262</v>
      </c>
      <c r="F4" s="206" t="s">
        <v>277</v>
      </c>
      <c r="G4" s="133" t="s">
        <v>405</v>
      </c>
      <c r="H4" s="160" t="s">
        <v>406</v>
      </c>
      <c r="I4" s="232" t="s">
        <v>406</v>
      </c>
      <c r="J4" s="240"/>
      <c r="K4" s="5"/>
      <c r="L4" s="5"/>
      <c r="M4" s="5"/>
    </row>
    <row r="5" spans="1:13" ht="13.5" thickBot="1">
      <c r="A5" s="108"/>
      <c r="B5" s="109"/>
      <c r="C5" s="110">
        <v>2015</v>
      </c>
      <c r="D5" s="110">
        <v>2016</v>
      </c>
      <c r="E5" s="207">
        <v>2017</v>
      </c>
      <c r="F5" s="207" t="s">
        <v>378</v>
      </c>
      <c r="G5" s="134">
        <v>2018</v>
      </c>
      <c r="H5" s="161">
        <v>2019</v>
      </c>
      <c r="I5" s="233">
        <v>2020</v>
      </c>
      <c r="J5" s="240"/>
      <c r="K5" s="16"/>
      <c r="L5" s="31"/>
      <c r="M5" s="5"/>
    </row>
    <row r="6" spans="1:13" s="19" customFormat="1" ht="11.25">
      <c r="A6" s="120">
        <v>110</v>
      </c>
      <c r="B6" s="121" t="s">
        <v>3</v>
      </c>
      <c r="C6" s="119">
        <v>2048852.74</v>
      </c>
      <c r="D6" s="199">
        <v>2296218.59</v>
      </c>
      <c r="E6" s="208">
        <v>2394843</v>
      </c>
      <c r="F6" s="208">
        <v>2451243</v>
      </c>
      <c r="G6" s="194">
        <v>2626321</v>
      </c>
      <c r="H6" s="122">
        <v>2715130</v>
      </c>
      <c r="I6" s="234">
        <v>2812000</v>
      </c>
      <c r="J6" s="241"/>
      <c r="K6" s="16"/>
      <c r="L6" s="31"/>
      <c r="M6" s="16"/>
    </row>
    <row r="7" spans="1:13" s="19" customFormat="1" ht="11.25">
      <c r="A7" s="113">
        <v>120</v>
      </c>
      <c r="B7" s="113" t="s">
        <v>269</v>
      </c>
      <c r="C7" s="116">
        <v>432490.02</v>
      </c>
      <c r="D7" s="118">
        <v>418702.39</v>
      </c>
      <c r="E7" s="123">
        <v>422000</v>
      </c>
      <c r="F7" s="123">
        <v>422000</v>
      </c>
      <c r="G7" s="203">
        <v>422000</v>
      </c>
      <c r="H7" s="123">
        <v>423000</v>
      </c>
      <c r="I7" s="145">
        <v>424000</v>
      </c>
      <c r="J7" s="241"/>
      <c r="K7" s="16"/>
      <c r="L7" s="31"/>
      <c r="M7" s="16"/>
    </row>
    <row r="8" spans="1:13" s="19" customFormat="1" ht="11.25">
      <c r="A8" s="113">
        <v>130</v>
      </c>
      <c r="B8" s="113" t="s">
        <v>270</v>
      </c>
      <c r="C8" s="116">
        <v>103438.73</v>
      </c>
      <c r="D8" s="118">
        <v>104134.99</v>
      </c>
      <c r="E8" s="123">
        <v>102000</v>
      </c>
      <c r="F8" s="123">
        <v>102000</v>
      </c>
      <c r="G8" s="203">
        <v>102000</v>
      </c>
      <c r="H8" s="123">
        <v>102000</v>
      </c>
      <c r="I8" s="145">
        <v>102000</v>
      </c>
      <c r="J8" s="241"/>
      <c r="K8" s="16"/>
      <c r="L8" s="31"/>
      <c r="M8" s="16"/>
    </row>
    <row r="9" spans="1:13" s="19" customFormat="1" ht="11.25">
      <c r="A9" s="113">
        <v>210</v>
      </c>
      <c r="B9" s="113" t="s">
        <v>271</v>
      </c>
      <c r="C9" s="116">
        <v>209784.97</v>
      </c>
      <c r="D9" s="118">
        <v>202701.77</v>
      </c>
      <c r="E9" s="123">
        <v>208955</v>
      </c>
      <c r="F9" s="123">
        <v>217055</v>
      </c>
      <c r="G9" s="203">
        <v>219350</v>
      </c>
      <c r="H9" s="123">
        <v>220000</v>
      </c>
      <c r="I9" s="145">
        <v>220000</v>
      </c>
      <c r="J9" s="241"/>
      <c r="K9" s="16"/>
      <c r="L9" s="31"/>
      <c r="M9" s="16"/>
    </row>
    <row r="10" spans="1:13" s="19" customFormat="1" ht="11.25">
      <c r="A10" s="113">
        <v>220</v>
      </c>
      <c r="B10" s="113" t="s">
        <v>4</v>
      </c>
      <c r="C10" s="116">
        <v>62718.8</v>
      </c>
      <c r="D10" s="118">
        <v>56891.86</v>
      </c>
      <c r="E10" s="124">
        <v>65000</v>
      </c>
      <c r="F10" s="124">
        <v>65000</v>
      </c>
      <c r="G10" s="195">
        <v>65000</v>
      </c>
      <c r="H10" s="124">
        <v>65000</v>
      </c>
      <c r="I10" s="235">
        <v>65000</v>
      </c>
      <c r="J10" s="241"/>
      <c r="K10" s="16"/>
      <c r="L10" s="31"/>
      <c r="M10" s="16"/>
    </row>
    <row r="11" spans="1:13" s="19" customFormat="1" ht="11.25">
      <c r="A11" s="113">
        <v>220</v>
      </c>
      <c r="B11" s="113" t="s">
        <v>276</v>
      </c>
      <c r="C11" s="116">
        <v>3135.4</v>
      </c>
      <c r="D11" s="118">
        <v>2887.7</v>
      </c>
      <c r="E11" s="124"/>
      <c r="F11" s="124">
        <v>1200</v>
      </c>
      <c r="G11" s="195"/>
      <c r="H11" s="124"/>
      <c r="I11" s="235"/>
      <c r="J11" s="241"/>
      <c r="K11" s="16"/>
      <c r="L11" s="31"/>
      <c r="M11" s="16"/>
    </row>
    <row r="12" spans="1:13" s="19" customFormat="1" ht="11.25">
      <c r="A12" s="113">
        <v>220</v>
      </c>
      <c r="B12" s="113" t="s">
        <v>5</v>
      </c>
      <c r="C12" s="118">
        <v>5488.22</v>
      </c>
      <c r="D12" s="118">
        <v>7541.89</v>
      </c>
      <c r="E12" s="124">
        <v>7000</v>
      </c>
      <c r="F12" s="124">
        <v>2727</v>
      </c>
      <c r="G12" s="195"/>
      <c r="H12" s="124"/>
      <c r="I12" s="235"/>
      <c r="J12" s="241"/>
      <c r="K12" s="16"/>
      <c r="L12" s="31"/>
      <c r="M12" s="16"/>
    </row>
    <row r="13" spans="1:13" s="19" customFormat="1" ht="11.25">
      <c r="A13" s="113">
        <v>220</v>
      </c>
      <c r="B13" s="113" t="s">
        <v>286</v>
      </c>
      <c r="C13" s="118">
        <v>81503.67</v>
      </c>
      <c r="D13" s="118">
        <v>98768.43</v>
      </c>
      <c r="E13" s="124">
        <v>112600</v>
      </c>
      <c r="F13" s="124">
        <v>112800</v>
      </c>
      <c r="G13" s="195">
        <v>114760</v>
      </c>
      <c r="H13" s="124">
        <v>115000</v>
      </c>
      <c r="I13" s="235">
        <v>115000</v>
      </c>
      <c r="J13" s="241"/>
      <c r="K13" s="16"/>
      <c r="L13" s="31"/>
      <c r="M13" s="16"/>
    </row>
    <row r="14" spans="1:13" s="19" customFormat="1" ht="11.25">
      <c r="A14" s="113"/>
      <c r="B14" s="113" t="s">
        <v>6</v>
      </c>
      <c r="C14" s="118">
        <v>48878.97</v>
      </c>
      <c r="D14" s="118">
        <v>46080.19</v>
      </c>
      <c r="E14" s="124">
        <v>45000</v>
      </c>
      <c r="F14" s="124">
        <v>39915</v>
      </c>
      <c r="G14" s="195"/>
      <c r="H14" s="124"/>
      <c r="I14" s="235"/>
      <c r="J14" s="241"/>
      <c r="K14" s="16"/>
      <c r="L14" s="31"/>
      <c r="M14" s="16"/>
    </row>
    <row r="15" spans="1:13" s="19" customFormat="1" ht="11.25">
      <c r="A15" s="113">
        <v>210</v>
      </c>
      <c r="B15" s="113" t="s">
        <v>394</v>
      </c>
      <c r="C15" s="118"/>
      <c r="D15" s="118"/>
      <c r="E15" s="124"/>
      <c r="F15" s="124"/>
      <c r="G15" s="195">
        <v>34900</v>
      </c>
      <c r="H15" s="124">
        <v>30000</v>
      </c>
      <c r="I15" s="235">
        <v>30000</v>
      </c>
      <c r="J15" s="241"/>
      <c r="K15" s="16"/>
      <c r="L15" s="31"/>
      <c r="M15" s="16"/>
    </row>
    <row r="16" spans="1:13" s="19" customFormat="1" ht="11.25">
      <c r="A16" s="113"/>
      <c r="B16" s="113" t="s">
        <v>7</v>
      </c>
      <c r="C16" s="118">
        <v>230093.72</v>
      </c>
      <c r="D16" s="118">
        <v>243654.75</v>
      </c>
      <c r="E16" s="124">
        <v>267150</v>
      </c>
      <c r="F16" s="124">
        <v>259065</v>
      </c>
      <c r="G16" s="195">
        <v>283120</v>
      </c>
      <c r="H16" s="124">
        <v>283120</v>
      </c>
      <c r="I16" s="235">
        <v>283120</v>
      </c>
      <c r="J16" s="241"/>
      <c r="K16" s="16"/>
      <c r="L16" s="31"/>
      <c r="M16" s="16"/>
    </row>
    <row r="17" spans="1:13" s="19" customFormat="1" ht="11.25">
      <c r="A17" s="113"/>
      <c r="B17" s="113" t="s">
        <v>368</v>
      </c>
      <c r="C17" s="118">
        <v>32513.89</v>
      </c>
      <c r="D17" s="118">
        <v>26900.37</v>
      </c>
      <c r="E17" s="124">
        <v>16500</v>
      </c>
      <c r="F17" s="124">
        <v>28857</v>
      </c>
      <c r="G17" s="195">
        <v>41200</v>
      </c>
      <c r="H17" s="124">
        <v>35200</v>
      </c>
      <c r="I17" s="235">
        <v>37200</v>
      </c>
      <c r="J17" s="241"/>
      <c r="K17" s="16"/>
      <c r="L17" s="31"/>
      <c r="M17" s="16"/>
    </row>
    <row r="18" spans="1:13" s="19" customFormat="1" ht="11.25">
      <c r="A18" s="113">
        <v>220</v>
      </c>
      <c r="B18" s="113" t="s">
        <v>252</v>
      </c>
      <c r="C18" s="118">
        <v>6405</v>
      </c>
      <c r="D18" s="118">
        <v>4684</v>
      </c>
      <c r="E18" s="124">
        <v>6500</v>
      </c>
      <c r="F18" s="124">
        <v>7500</v>
      </c>
      <c r="G18" s="195">
        <v>7500</v>
      </c>
      <c r="H18" s="124">
        <v>7500</v>
      </c>
      <c r="I18" s="235">
        <v>7500</v>
      </c>
      <c r="J18" s="241"/>
      <c r="K18" s="16"/>
      <c r="L18" s="31"/>
      <c r="M18" s="16"/>
    </row>
    <row r="19" spans="1:13" s="19" customFormat="1" ht="11.25">
      <c r="A19" s="113"/>
      <c r="B19" s="113" t="s">
        <v>369</v>
      </c>
      <c r="C19" s="118">
        <v>50796.97</v>
      </c>
      <c r="D19" s="118">
        <v>57471.73</v>
      </c>
      <c r="E19" s="124">
        <v>32140</v>
      </c>
      <c r="F19" s="124">
        <v>46104</v>
      </c>
      <c r="G19" s="195">
        <v>111600</v>
      </c>
      <c r="H19" s="124">
        <v>137020</v>
      </c>
      <c r="I19" s="235">
        <v>109600</v>
      </c>
      <c r="J19" s="241"/>
      <c r="K19" s="16"/>
      <c r="L19" s="31"/>
      <c r="M19" s="16"/>
    </row>
    <row r="20" spans="1:13" s="19" customFormat="1" ht="11.25">
      <c r="A20" s="113"/>
      <c r="B20" s="113" t="s">
        <v>370</v>
      </c>
      <c r="C20" s="118">
        <v>23844.11</v>
      </c>
      <c r="D20" s="118">
        <v>19574.71</v>
      </c>
      <c r="E20" s="124">
        <v>18000</v>
      </c>
      <c r="F20" s="124">
        <v>24317</v>
      </c>
      <c r="G20" s="195">
        <v>18000</v>
      </c>
      <c r="H20" s="124">
        <v>18000</v>
      </c>
      <c r="I20" s="235">
        <v>18000</v>
      </c>
      <c r="J20" s="241"/>
      <c r="K20" s="16"/>
      <c r="L20" s="31"/>
      <c r="M20" s="16"/>
    </row>
    <row r="21" spans="1:13" s="19" customFormat="1" ht="11.25">
      <c r="A21" s="113">
        <v>230</v>
      </c>
      <c r="B21" s="113" t="s">
        <v>274</v>
      </c>
      <c r="C21" s="118">
        <v>12250.4</v>
      </c>
      <c r="D21" s="118">
        <v>17612</v>
      </c>
      <c r="E21" s="124">
        <v>5000</v>
      </c>
      <c r="F21" s="124">
        <v>5000</v>
      </c>
      <c r="G21" s="195">
        <v>7000</v>
      </c>
      <c r="H21" s="124">
        <v>5000</v>
      </c>
      <c r="I21" s="235">
        <v>5000</v>
      </c>
      <c r="J21" s="241"/>
      <c r="K21" s="16"/>
      <c r="L21" s="16"/>
      <c r="M21" s="16"/>
    </row>
    <row r="22" spans="1:13" s="19" customFormat="1" ht="11.25">
      <c r="A22" s="198">
        <v>240</v>
      </c>
      <c r="B22" s="113" t="s">
        <v>294</v>
      </c>
      <c r="C22" s="118">
        <v>225.07</v>
      </c>
      <c r="D22" s="113">
        <v>114.77</v>
      </c>
      <c r="E22" s="113">
        <v>200</v>
      </c>
      <c r="F22" s="113">
        <v>50</v>
      </c>
      <c r="G22" s="158">
        <v>50</v>
      </c>
      <c r="H22" s="113">
        <v>48</v>
      </c>
      <c r="I22" s="236">
        <v>48</v>
      </c>
      <c r="J22" s="241"/>
      <c r="K22" s="16"/>
      <c r="L22" s="31"/>
      <c r="M22" s="16"/>
    </row>
    <row r="23" spans="1:13" s="19" customFormat="1" ht="11.25">
      <c r="A23" s="113">
        <v>290</v>
      </c>
      <c r="B23" s="113" t="s">
        <v>371</v>
      </c>
      <c r="C23" s="118">
        <v>15973.5</v>
      </c>
      <c r="D23" s="118">
        <v>24140.86</v>
      </c>
      <c r="E23" s="124">
        <v>29100</v>
      </c>
      <c r="F23" s="124">
        <v>29100</v>
      </c>
      <c r="G23" s="195">
        <v>29100</v>
      </c>
      <c r="H23" s="124">
        <v>29200</v>
      </c>
      <c r="I23" s="235">
        <v>29200</v>
      </c>
      <c r="J23" s="241"/>
      <c r="K23" s="16"/>
      <c r="L23" s="31"/>
      <c r="M23" s="16"/>
    </row>
    <row r="24" spans="1:13" s="19" customFormat="1" ht="11.25">
      <c r="A24" s="113">
        <v>290</v>
      </c>
      <c r="B24" s="113" t="s">
        <v>344</v>
      </c>
      <c r="C24" s="118">
        <v>22569.36</v>
      </c>
      <c r="D24" s="118">
        <v>26498.21</v>
      </c>
      <c r="E24" s="124">
        <v>27000</v>
      </c>
      <c r="F24" s="124">
        <v>23000</v>
      </c>
      <c r="G24" s="195">
        <v>15400</v>
      </c>
      <c r="H24" s="124">
        <v>15000</v>
      </c>
      <c r="I24" s="235">
        <v>15000</v>
      </c>
      <c r="J24" s="241"/>
      <c r="K24" s="16"/>
      <c r="L24" s="31"/>
      <c r="M24" s="16"/>
    </row>
    <row r="25" spans="1:13" s="19" customFormat="1" ht="11.25">
      <c r="A25" s="113">
        <v>290</v>
      </c>
      <c r="B25" s="113" t="s">
        <v>343</v>
      </c>
      <c r="C25" s="118">
        <v>54880.21</v>
      </c>
      <c r="D25" s="118">
        <v>25069.73</v>
      </c>
      <c r="E25" s="124">
        <v>3000</v>
      </c>
      <c r="F25" s="124">
        <v>25455</v>
      </c>
      <c r="G25" s="195">
        <v>4500</v>
      </c>
      <c r="H25" s="124">
        <v>3000</v>
      </c>
      <c r="I25" s="235"/>
      <c r="J25" s="241"/>
      <c r="K25" s="16"/>
      <c r="L25" s="31"/>
      <c r="M25" s="16"/>
    </row>
    <row r="26" spans="1:13" s="19" customFormat="1" ht="11.25">
      <c r="A26" s="113">
        <v>310</v>
      </c>
      <c r="B26" s="113" t="s">
        <v>345</v>
      </c>
      <c r="C26" s="118">
        <v>42</v>
      </c>
      <c r="D26" s="118">
        <v>4060.65</v>
      </c>
      <c r="E26" s="124">
        <v>3000</v>
      </c>
      <c r="F26" s="124">
        <v>5000</v>
      </c>
      <c r="G26" s="195">
        <v>5000</v>
      </c>
      <c r="H26" s="124">
        <v>3000</v>
      </c>
      <c r="I26" s="235">
        <v>3000</v>
      </c>
      <c r="J26" s="241"/>
      <c r="K26" s="16"/>
      <c r="L26" s="31"/>
      <c r="M26" s="16"/>
    </row>
    <row r="27" spans="1:13" s="19" customFormat="1" ht="11.25">
      <c r="A27" s="113">
        <v>310</v>
      </c>
      <c r="B27" s="113" t="s">
        <v>8</v>
      </c>
      <c r="C27" s="118">
        <v>9341.01</v>
      </c>
      <c r="D27" s="118">
        <v>9614.03</v>
      </c>
      <c r="E27" s="123">
        <v>9615</v>
      </c>
      <c r="F27" s="123">
        <v>9885</v>
      </c>
      <c r="G27" s="203">
        <v>9900</v>
      </c>
      <c r="H27" s="123">
        <v>9900</v>
      </c>
      <c r="I27" s="145">
        <v>9900</v>
      </c>
      <c r="J27" s="241"/>
      <c r="K27" s="16"/>
      <c r="L27" s="31"/>
      <c r="M27" s="16"/>
    </row>
    <row r="28" spans="1:13" s="19" customFormat="1" ht="11.25">
      <c r="A28" s="113">
        <v>310</v>
      </c>
      <c r="B28" s="113" t="s">
        <v>9</v>
      </c>
      <c r="C28" s="118">
        <v>23475.53</v>
      </c>
      <c r="D28" s="118">
        <v>23391.83</v>
      </c>
      <c r="E28" s="124">
        <v>24000</v>
      </c>
      <c r="F28" s="124">
        <v>23400</v>
      </c>
      <c r="G28" s="195">
        <v>23500</v>
      </c>
      <c r="H28" s="124">
        <v>24000</v>
      </c>
      <c r="I28" s="235">
        <v>24000</v>
      </c>
      <c r="J28" s="241"/>
      <c r="K28" s="16"/>
      <c r="L28" s="31"/>
      <c r="M28" s="16"/>
    </row>
    <row r="29" spans="1:13" s="19" customFormat="1" ht="11.25">
      <c r="A29" s="113">
        <v>310</v>
      </c>
      <c r="B29" s="113" t="s">
        <v>10</v>
      </c>
      <c r="C29" s="118">
        <v>1075183</v>
      </c>
      <c r="D29" s="118">
        <v>1051390</v>
      </c>
      <c r="E29" s="124">
        <v>1034410</v>
      </c>
      <c r="F29" s="124">
        <v>1084871</v>
      </c>
      <c r="G29" s="195">
        <v>1077823</v>
      </c>
      <c r="H29" s="124">
        <v>1077823</v>
      </c>
      <c r="I29" s="235">
        <v>1077823</v>
      </c>
      <c r="J29" s="241"/>
      <c r="K29" s="16"/>
      <c r="L29" s="31"/>
      <c r="M29" s="16"/>
    </row>
    <row r="30" spans="1:13" s="19" customFormat="1" ht="11.25">
      <c r="A30" s="113">
        <v>310</v>
      </c>
      <c r="B30" s="113" t="s">
        <v>11</v>
      </c>
      <c r="C30" s="118">
        <v>5158</v>
      </c>
      <c r="D30" s="118">
        <v>3918</v>
      </c>
      <c r="E30" s="125">
        <v>5500</v>
      </c>
      <c r="F30" s="125">
        <v>6240</v>
      </c>
      <c r="G30" s="196">
        <v>3300</v>
      </c>
      <c r="H30" s="125">
        <v>3300</v>
      </c>
      <c r="I30" s="237">
        <v>3300</v>
      </c>
      <c r="J30" s="241"/>
      <c r="K30" s="16"/>
      <c r="L30" s="31"/>
      <c r="M30" s="16"/>
    </row>
    <row r="31" spans="1:13" s="19" customFormat="1" ht="11.25">
      <c r="A31" s="113">
        <v>310</v>
      </c>
      <c r="B31" s="113" t="s">
        <v>12</v>
      </c>
      <c r="C31" s="118">
        <v>15588</v>
      </c>
      <c r="D31" s="118">
        <v>15816</v>
      </c>
      <c r="E31" s="124">
        <v>17432</v>
      </c>
      <c r="F31" s="124">
        <v>18029</v>
      </c>
      <c r="G31" s="195">
        <v>17198</v>
      </c>
      <c r="H31" s="124">
        <v>17198</v>
      </c>
      <c r="I31" s="235">
        <v>17198</v>
      </c>
      <c r="J31" s="241"/>
      <c r="K31" s="16"/>
      <c r="L31" s="31"/>
      <c r="M31" s="16"/>
    </row>
    <row r="32" spans="1:13" s="19" customFormat="1" ht="11.25">
      <c r="A32" s="113">
        <v>310</v>
      </c>
      <c r="B32" s="11" t="s">
        <v>326</v>
      </c>
      <c r="C32" s="118">
        <v>2024</v>
      </c>
      <c r="D32" s="118">
        <v>2695</v>
      </c>
      <c r="E32" s="124">
        <v>17980</v>
      </c>
      <c r="F32" s="124">
        <v>6888</v>
      </c>
      <c r="G32" s="195">
        <v>11230</v>
      </c>
      <c r="H32" s="124">
        <v>11230</v>
      </c>
      <c r="I32" s="235">
        <v>11230</v>
      </c>
      <c r="J32" s="241"/>
      <c r="K32" s="16"/>
      <c r="L32" s="31"/>
      <c r="M32" s="16"/>
    </row>
    <row r="33" spans="1:13" s="19" customFormat="1" ht="11.25">
      <c r="A33" s="113">
        <v>310</v>
      </c>
      <c r="B33" s="113" t="s">
        <v>13</v>
      </c>
      <c r="C33" s="118">
        <v>9928</v>
      </c>
      <c r="D33" s="118">
        <v>9820</v>
      </c>
      <c r="E33" s="124">
        <v>9000</v>
      </c>
      <c r="F33" s="124">
        <v>9516</v>
      </c>
      <c r="G33" s="195">
        <v>9000</v>
      </c>
      <c r="H33" s="124">
        <v>9000</v>
      </c>
      <c r="I33" s="235">
        <v>9000</v>
      </c>
      <c r="J33" s="241"/>
      <c r="K33" s="16"/>
      <c r="L33" s="31"/>
      <c r="M33" s="16"/>
    </row>
    <row r="34" spans="1:13" s="19" customFormat="1" ht="11.25">
      <c r="A34" s="113">
        <v>310</v>
      </c>
      <c r="B34" s="113" t="s">
        <v>272</v>
      </c>
      <c r="C34" s="118">
        <v>15368.5</v>
      </c>
      <c r="D34" s="118">
        <v>14686.08</v>
      </c>
      <c r="E34" s="124">
        <v>19762</v>
      </c>
      <c r="F34" s="124">
        <v>12853</v>
      </c>
      <c r="G34" s="195">
        <v>17500</v>
      </c>
      <c r="H34" s="124">
        <v>17500</v>
      </c>
      <c r="I34" s="235">
        <v>17500</v>
      </c>
      <c r="J34" s="241"/>
      <c r="K34" s="16"/>
      <c r="L34" s="31"/>
      <c r="M34" s="16"/>
    </row>
    <row r="35" spans="1:13" s="19" customFormat="1" ht="11.25">
      <c r="A35" s="113">
        <v>310</v>
      </c>
      <c r="B35" s="113" t="s">
        <v>350</v>
      </c>
      <c r="C35" s="118"/>
      <c r="D35" s="118">
        <v>1800</v>
      </c>
      <c r="E35" s="124"/>
      <c r="F35" s="124"/>
      <c r="G35" s="195"/>
      <c r="H35" s="124"/>
      <c r="I35" s="235"/>
      <c r="J35" s="241"/>
      <c r="K35" s="16"/>
      <c r="L35" s="31"/>
      <c r="M35" s="16"/>
    </row>
    <row r="36" spans="1:13" s="19" customFormat="1" ht="11.25">
      <c r="A36" s="113">
        <v>310</v>
      </c>
      <c r="B36" s="113" t="s">
        <v>14</v>
      </c>
      <c r="C36" s="118">
        <v>13339</v>
      </c>
      <c r="D36" s="118">
        <v>13849</v>
      </c>
      <c r="E36" s="124">
        <v>15000</v>
      </c>
      <c r="F36" s="124">
        <v>14600</v>
      </c>
      <c r="G36" s="195">
        <v>14600</v>
      </c>
      <c r="H36" s="124">
        <v>14600</v>
      </c>
      <c r="I36" s="235">
        <v>14600</v>
      </c>
      <c r="J36" s="241"/>
      <c r="K36" s="16"/>
      <c r="L36" s="31"/>
      <c r="M36" s="16"/>
    </row>
    <row r="37" spans="1:13" s="19" customFormat="1" ht="11.25">
      <c r="A37" s="113">
        <v>310</v>
      </c>
      <c r="B37" s="113" t="s">
        <v>15</v>
      </c>
      <c r="C37" s="118">
        <v>295680</v>
      </c>
      <c r="D37" s="118">
        <v>295680</v>
      </c>
      <c r="E37" s="124">
        <v>295680</v>
      </c>
      <c r="F37" s="124">
        <v>295680</v>
      </c>
      <c r="G37" s="195">
        <v>295680</v>
      </c>
      <c r="H37" s="124">
        <v>295680</v>
      </c>
      <c r="I37" s="235">
        <v>295680</v>
      </c>
      <c r="J37" s="241"/>
      <c r="K37" s="16"/>
      <c r="L37" s="31"/>
      <c r="M37" s="16"/>
    </row>
    <row r="38" spans="1:13" s="19" customFormat="1" ht="11.25">
      <c r="A38" s="113">
        <v>310</v>
      </c>
      <c r="B38" s="113" t="s">
        <v>16</v>
      </c>
      <c r="C38" s="118">
        <v>14421.74</v>
      </c>
      <c r="D38" s="118">
        <v>17656.14</v>
      </c>
      <c r="E38" s="124">
        <v>19900</v>
      </c>
      <c r="F38" s="124">
        <v>17470</v>
      </c>
      <c r="G38" s="195">
        <v>12518</v>
      </c>
      <c r="H38" s="124"/>
      <c r="I38" s="235"/>
      <c r="J38" s="241"/>
      <c r="K38" s="16"/>
      <c r="L38" s="31"/>
      <c r="M38" s="16"/>
    </row>
    <row r="39" spans="1:13" s="19" customFormat="1" ht="11.25">
      <c r="A39" s="113">
        <v>310</v>
      </c>
      <c r="B39" s="113" t="s">
        <v>291</v>
      </c>
      <c r="C39" s="118">
        <v>7892.66</v>
      </c>
      <c r="D39" s="118">
        <v>5771.24</v>
      </c>
      <c r="E39" s="124">
        <v>25860</v>
      </c>
      <c r="F39" s="124">
        <v>25860</v>
      </c>
      <c r="G39" s="195">
        <v>7700</v>
      </c>
      <c r="H39" s="124">
        <v>7700</v>
      </c>
      <c r="I39" s="235">
        <v>7700</v>
      </c>
      <c r="J39" s="241"/>
      <c r="K39" s="16"/>
      <c r="L39" s="31"/>
      <c r="M39" s="16"/>
    </row>
    <row r="40" spans="1:13" s="19" customFormat="1" ht="11.25">
      <c r="A40" s="113">
        <v>310</v>
      </c>
      <c r="B40" s="113" t="s">
        <v>279</v>
      </c>
      <c r="C40" s="118">
        <v>8093.04</v>
      </c>
      <c r="D40" s="118">
        <v>8063.92</v>
      </c>
      <c r="E40" s="125">
        <v>8800</v>
      </c>
      <c r="F40" s="125">
        <v>9300</v>
      </c>
      <c r="G40" s="196">
        <v>8800</v>
      </c>
      <c r="H40" s="125">
        <v>8800</v>
      </c>
      <c r="I40" s="237">
        <v>8800</v>
      </c>
      <c r="J40" s="241"/>
      <c r="K40" s="16"/>
      <c r="L40" s="31"/>
      <c r="M40" s="16"/>
    </row>
    <row r="41" spans="1:13" s="19" customFormat="1" ht="11.25">
      <c r="A41" s="113">
        <v>310</v>
      </c>
      <c r="B41" s="113" t="s">
        <v>17</v>
      </c>
      <c r="C41" s="118">
        <v>716.81</v>
      </c>
      <c r="D41" s="118">
        <v>711.33</v>
      </c>
      <c r="E41" s="125">
        <v>820</v>
      </c>
      <c r="F41" s="125">
        <v>820</v>
      </c>
      <c r="G41" s="196">
        <v>720</v>
      </c>
      <c r="H41" s="125">
        <v>720</v>
      </c>
      <c r="I41" s="237">
        <v>720</v>
      </c>
      <c r="J41" s="241"/>
      <c r="K41" s="16"/>
      <c r="L41" s="31"/>
      <c r="M41" s="16"/>
    </row>
    <row r="42" spans="1:13" s="19" customFormat="1" ht="11.25">
      <c r="A42" s="113">
        <v>310</v>
      </c>
      <c r="B42" s="113" t="s">
        <v>18</v>
      </c>
      <c r="C42" s="118">
        <v>2526.48</v>
      </c>
      <c r="D42" s="118">
        <v>2509.65</v>
      </c>
      <c r="E42" s="125">
        <v>2565</v>
      </c>
      <c r="F42" s="125">
        <v>2565</v>
      </c>
      <c r="G42" s="196">
        <v>2565</v>
      </c>
      <c r="H42" s="125">
        <v>2565</v>
      </c>
      <c r="I42" s="237">
        <v>2565</v>
      </c>
      <c r="J42" s="241"/>
      <c r="K42" s="16"/>
      <c r="L42" s="31"/>
      <c r="M42" s="16"/>
    </row>
    <row r="43" spans="1:13" s="19" customFormat="1" ht="11.25">
      <c r="A43" s="113">
        <v>310</v>
      </c>
      <c r="B43" s="113" t="s">
        <v>327</v>
      </c>
      <c r="C43" s="118"/>
      <c r="D43" s="118">
        <v>89</v>
      </c>
      <c r="E43" s="125">
        <v>160</v>
      </c>
      <c r="F43" s="125">
        <v>316</v>
      </c>
      <c r="G43" s="196">
        <v>316</v>
      </c>
      <c r="H43" s="125">
        <v>316</v>
      </c>
      <c r="I43" s="237">
        <v>316</v>
      </c>
      <c r="J43" s="241"/>
      <c r="K43" s="16"/>
      <c r="L43" s="31"/>
      <c r="M43" s="16"/>
    </row>
    <row r="44" spans="1:13" s="19" customFormat="1" ht="11.25">
      <c r="A44" s="113">
        <v>310</v>
      </c>
      <c r="B44" s="113" t="s">
        <v>19</v>
      </c>
      <c r="C44" s="118">
        <v>3931.79</v>
      </c>
      <c r="D44" s="118">
        <v>4819.23</v>
      </c>
      <c r="E44" s="125">
        <v>4850</v>
      </c>
      <c r="F44" s="125">
        <v>3570</v>
      </c>
      <c r="G44" s="196">
        <v>4850</v>
      </c>
      <c r="H44" s="125">
        <v>14550</v>
      </c>
      <c r="I44" s="237">
        <v>4850</v>
      </c>
      <c r="J44" s="241"/>
      <c r="K44" s="16"/>
      <c r="L44" s="31"/>
      <c r="M44" s="16"/>
    </row>
    <row r="45" spans="1:13" s="19" customFormat="1" ht="11.25">
      <c r="A45" s="198">
        <v>310</v>
      </c>
      <c r="B45" s="198" t="s">
        <v>400</v>
      </c>
      <c r="C45" s="198"/>
      <c r="D45" s="198"/>
      <c r="E45" s="198"/>
      <c r="F45" s="198">
        <v>4000</v>
      </c>
      <c r="G45" s="158"/>
      <c r="H45" s="198"/>
      <c r="I45" s="198"/>
      <c r="J45" s="241"/>
      <c r="K45" s="16"/>
      <c r="L45" s="31"/>
      <c r="M45" s="16"/>
    </row>
    <row r="46" spans="1:13" s="19" customFormat="1" ht="11.25">
      <c r="A46" s="113">
        <v>310</v>
      </c>
      <c r="B46" s="113" t="s">
        <v>288</v>
      </c>
      <c r="C46" s="118">
        <v>4186.19</v>
      </c>
      <c r="D46" s="118">
        <v>30920.67</v>
      </c>
      <c r="E46" s="125"/>
      <c r="F46" s="125"/>
      <c r="G46" s="196"/>
      <c r="H46" s="125"/>
      <c r="I46" s="237"/>
      <c r="J46" s="241"/>
      <c r="K46" s="16"/>
      <c r="L46" s="31"/>
      <c r="M46" s="16"/>
    </row>
    <row r="47" spans="1:13" s="19" customFormat="1" ht="11.25">
      <c r="A47" s="113">
        <v>310</v>
      </c>
      <c r="B47" s="113" t="s">
        <v>20</v>
      </c>
      <c r="C47" s="118">
        <v>46014.6</v>
      </c>
      <c r="D47" s="118">
        <v>15338.79</v>
      </c>
      <c r="E47" s="124">
        <v>21000</v>
      </c>
      <c r="F47" s="124">
        <v>24300</v>
      </c>
      <c r="G47" s="195">
        <v>30000</v>
      </c>
      <c r="H47" s="124">
        <v>30000</v>
      </c>
      <c r="I47" s="235">
        <v>30000</v>
      </c>
      <c r="J47" s="241"/>
      <c r="K47" s="16"/>
      <c r="L47" s="31"/>
      <c r="M47" s="16"/>
    </row>
    <row r="48" spans="1:13" s="19" customFormat="1" ht="11.25">
      <c r="A48" s="113">
        <v>310</v>
      </c>
      <c r="B48" s="113" t="s">
        <v>289</v>
      </c>
      <c r="C48" s="118">
        <v>7982.47</v>
      </c>
      <c r="D48" s="118">
        <v>15776.84</v>
      </c>
      <c r="E48" s="124"/>
      <c r="F48" s="124"/>
      <c r="G48" s="195"/>
      <c r="H48" s="124"/>
      <c r="I48" s="235"/>
      <c r="J48" s="241"/>
      <c r="K48" s="16"/>
      <c r="L48" s="31"/>
      <c r="M48" s="16"/>
    </row>
    <row r="49" spans="1:13" s="19" customFormat="1" ht="11.25">
      <c r="A49" s="113">
        <v>310</v>
      </c>
      <c r="B49" s="113" t="s">
        <v>22</v>
      </c>
      <c r="C49" s="118">
        <v>16708.21</v>
      </c>
      <c r="D49" s="118">
        <v>7246.74</v>
      </c>
      <c r="E49" s="123"/>
      <c r="F49" s="123"/>
      <c r="G49" s="203"/>
      <c r="H49" s="123"/>
      <c r="I49" s="145"/>
      <c r="J49" s="241"/>
      <c r="K49" s="16"/>
      <c r="L49" s="31"/>
      <c r="M49" s="16"/>
    </row>
    <row r="50" spans="1:13" s="19" customFormat="1" ht="11.25">
      <c r="A50" s="113">
        <v>310</v>
      </c>
      <c r="B50" s="113" t="s">
        <v>372</v>
      </c>
      <c r="C50" s="118"/>
      <c r="D50" s="118">
        <v>1000</v>
      </c>
      <c r="E50" s="123"/>
      <c r="F50" s="123"/>
      <c r="G50" s="203"/>
      <c r="H50" s="123"/>
      <c r="I50" s="145"/>
      <c r="J50" s="241"/>
      <c r="K50" s="16"/>
      <c r="L50" s="31"/>
      <c r="M50" s="16"/>
    </row>
    <row r="51" spans="1:13" s="19" customFormat="1" ht="11.25">
      <c r="A51" s="113">
        <v>310</v>
      </c>
      <c r="B51" s="113" t="s">
        <v>373</v>
      </c>
      <c r="C51" s="118"/>
      <c r="D51" s="118">
        <v>2200</v>
      </c>
      <c r="E51" s="123"/>
      <c r="F51" s="123"/>
      <c r="G51" s="203"/>
      <c r="H51" s="123"/>
      <c r="I51" s="145"/>
      <c r="J51" s="241"/>
      <c r="K51" s="16"/>
      <c r="L51" s="31"/>
      <c r="M51" s="16"/>
    </row>
    <row r="52" spans="1:13" s="19" customFormat="1" ht="11.25">
      <c r="A52" s="113">
        <v>310</v>
      </c>
      <c r="B52" s="113" t="s">
        <v>401</v>
      </c>
      <c r="C52" s="118">
        <v>550</v>
      </c>
      <c r="D52" s="118">
        <v>6562.5</v>
      </c>
      <c r="E52" s="125">
        <v>400</v>
      </c>
      <c r="F52" s="125">
        <v>7560</v>
      </c>
      <c r="G52" s="196">
        <v>400</v>
      </c>
      <c r="H52" s="125">
        <v>400</v>
      </c>
      <c r="I52" s="237">
        <v>400</v>
      </c>
      <c r="J52" s="241"/>
      <c r="K52" s="16"/>
      <c r="L52" s="31"/>
      <c r="M52" s="16"/>
    </row>
    <row r="53" spans="1:13" s="19" customFormat="1" ht="11.25">
      <c r="A53" s="113">
        <v>320</v>
      </c>
      <c r="B53" s="113" t="s">
        <v>402</v>
      </c>
      <c r="C53" s="118"/>
      <c r="D53" s="118"/>
      <c r="E53" s="125"/>
      <c r="F53" s="125">
        <v>5100</v>
      </c>
      <c r="G53" s="196"/>
      <c r="H53" s="125"/>
      <c r="I53" s="237"/>
      <c r="J53" s="241"/>
      <c r="K53" s="16"/>
      <c r="L53" s="31"/>
      <c r="M53" s="16"/>
    </row>
    <row r="54" spans="1:13" s="19" customFormat="1" ht="11.25">
      <c r="A54" s="113">
        <v>320</v>
      </c>
      <c r="B54" s="113" t="s">
        <v>389</v>
      </c>
      <c r="C54" s="118"/>
      <c r="D54" s="118"/>
      <c r="E54" s="123"/>
      <c r="F54" s="123"/>
      <c r="G54" s="203">
        <v>11970</v>
      </c>
      <c r="H54" s="123"/>
      <c r="I54" s="145"/>
      <c r="J54" s="241"/>
      <c r="K54" s="16"/>
      <c r="L54" s="31"/>
      <c r="M54" s="16"/>
    </row>
    <row r="55" spans="1:13" s="19" customFormat="1" ht="11.25">
      <c r="A55" s="113">
        <v>320</v>
      </c>
      <c r="B55" s="113" t="s">
        <v>374</v>
      </c>
      <c r="C55" s="118"/>
      <c r="D55" s="118">
        <v>54000</v>
      </c>
      <c r="E55" s="123"/>
      <c r="F55" s="123"/>
      <c r="G55" s="203"/>
      <c r="H55" s="123"/>
      <c r="I55" s="145"/>
      <c r="J55" s="241"/>
      <c r="K55" s="16"/>
      <c r="L55" s="31"/>
      <c r="M55" s="16"/>
    </row>
    <row r="56" spans="1:13" s="19" customFormat="1" ht="11.25">
      <c r="A56" s="113">
        <v>320</v>
      </c>
      <c r="B56" s="113" t="s">
        <v>348</v>
      </c>
      <c r="C56" s="116">
        <v>38000</v>
      </c>
      <c r="D56" s="118"/>
      <c r="E56" s="124"/>
      <c r="F56" s="124"/>
      <c r="G56" s="195"/>
      <c r="H56" s="124"/>
      <c r="I56" s="235"/>
      <c r="J56" s="241"/>
      <c r="K56" s="16"/>
      <c r="L56" s="31"/>
      <c r="M56" s="16"/>
    </row>
    <row r="57" spans="1:13" s="19" customFormat="1" ht="11.25">
      <c r="A57" s="113">
        <v>320</v>
      </c>
      <c r="B57" s="113" t="s">
        <v>290</v>
      </c>
      <c r="C57" s="116"/>
      <c r="D57" s="118">
        <v>491409.65</v>
      </c>
      <c r="E57" s="124"/>
      <c r="F57" s="124"/>
      <c r="G57" s="195"/>
      <c r="H57" s="124"/>
      <c r="I57" s="235"/>
      <c r="J57" s="241"/>
      <c r="K57" s="16"/>
      <c r="L57" s="31"/>
      <c r="M57" s="16"/>
    </row>
    <row r="58" spans="1:13" s="19" customFormat="1" ht="11.25">
      <c r="A58" s="113">
        <v>320</v>
      </c>
      <c r="B58" s="113" t="s">
        <v>325</v>
      </c>
      <c r="C58" s="116">
        <v>215000</v>
      </c>
      <c r="D58" s="118">
        <v>200000</v>
      </c>
      <c r="E58" s="124"/>
      <c r="F58" s="124"/>
      <c r="G58" s="195"/>
      <c r="H58" s="124"/>
      <c r="I58" s="235"/>
      <c r="J58" s="241"/>
      <c r="K58" s="16"/>
      <c r="L58" s="31"/>
      <c r="M58" s="16"/>
    </row>
    <row r="59" spans="1:13" s="19" customFormat="1" ht="11.25">
      <c r="A59" s="113">
        <v>320</v>
      </c>
      <c r="B59" s="113" t="s">
        <v>21</v>
      </c>
      <c r="C59" s="116">
        <v>1635789.97</v>
      </c>
      <c r="D59" s="118">
        <v>322091.82</v>
      </c>
      <c r="E59" s="123"/>
      <c r="F59" s="123"/>
      <c r="G59" s="203"/>
      <c r="H59" s="123"/>
      <c r="I59" s="145"/>
      <c r="J59" s="241"/>
      <c r="K59" s="16"/>
      <c r="L59" s="31"/>
      <c r="M59" s="16"/>
    </row>
    <row r="60" spans="1:13" s="19" customFormat="1" ht="11.25">
      <c r="A60" s="113">
        <v>320</v>
      </c>
      <c r="B60" s="113" t="s">
        <v>397</v>
      </c>
      <c r="C60" s="116"/>
      <c r="D60" s="118"/>
      <c r="E60" s="123"/>
      <c r="F60" s="123"/>
      <c r="G60" s="203">
        <v>1120535</v>
      </c>
      <c r="H60" s="123"/>
      <c r="I60" s="145"/>
      <c r="J60" s="241"/>
      <c r="K60" s="16"/>
      <c r="L60" s="31"/>
      <c r="M60" s="16"/>
    </row>
    <row r="61" spans="1:13" s="19" customFormat="1" ht="11.25">
      <c r="A61" s="113">
        <v>410</v>
      </c>
      <c r="B61" s="113" t="s">
        <v>23</v>
      </c>
      <c r="C61" s="116">
        <v>4833</v>
      </c>
      <c r="D61" s="118">
        <v>1796.72</v>
      </c>
      <c r="E61" s="123"/>
      <c r="F61" s="123"/>
      <c r="G61" s="203"/>
      <c r="H61" s="123"/>
      <c r="I61" s="145"/>
      <c r="J61" s="241"/>
      <c r="K61" s="25"/>
      <c r="L61" s="221"/>
      <c r="M61" s="16"/>
    </row>
    <row r="62" spans="1:13" s="19" customFormat="1" ht="11.25">
      <c r="A62" s="113">
        <v>450</v>
      </c>
      <c r="B62" s="113" t="s">
        <v>293</v>
      </c>
      <c r="C62" s="116">
        <v>21320.01</v>
      </c>
      <c r="D62" s="118">
        <v>1278.37</v>
      </c>
      <c r="E62" s="123"/>
      <c r="F62" s="123">
        <v>9859</v>
      </c>
      <c r="G62" s="203"/>
      <c r="H62" s="123"/>
      <c r="I62" s="145"/>
      <c r="J62" s="241"/>
      <c r="K62" s="16"/>
      <c r="L62" s="16"/>
      <c r="M62" s="16"/>
    </row>
    <row r="63" spans="1:13" s="19" customFormat="1" ht="11.25">
      <c r="A63" s="113">
        <v>450</v>
      </c>
      <c r="B63" s="113" t="s">
        <v>275</v>
      </c>
      <c r="C63" s="116">
        <v>77230.51</v>
      </c>
      <c r="D63" s="118">
        <v>75832.64</v>
      </c>
      <c r="E63" s="123"/>
      <c r="F63" s="123">
        <v>174758</v>
      </c>
      <c r="G63" s="203"/>
      <c r="H63" s="123"/>
      <c r="I63" s="145"/>
      <c r="J63" s="241"/>
      <c r="K63" s="16"/>
      <c r="L63" s="16"/>
      <c r="M63" s="16"/>
    </row>
    <row r="64" spans="1:13" s="19" customFormat="1" ht="11.25">
      <c r="A64" s="113">
        <v>510</v>
      </c>
      <c r="B64" s="113" t="s">
        <v>273</v>
      </c>
      <c r="C64" s="116">
        <v>117547.55</v>
      </c>
      <c r="D64" s="118"/>
      <c r="E64" s="123"/>
      <c r="F64" s="123"/>
      <c r="G64" s="203">
        <v>58976</v>
      </c>
      <c r="H64" s="123"/>
      <c r="I64" s="145"/>
      <c r="J64" s="241"/>
      <c r="K64" s="16"/>
      <c r="L64" s="16"/>
      <c r="M64" s="16"/>
    </row>
    <row r="65" spans="1:13" s="19" customFormat="1" ht="11.25">
      <c r="A65" s="113">
        <v>510</v>
      </c>
      <c r="B65" s="113" t="s">
        <v>346</v>
      </c>
      <c r="C65" s="116">
        <v>840732.05</v>
      </c>
      <c r="D65" s="118"/>
      <c r="E65" s="123"/>
      <c r="F65" s="123"/>
      <c r="G65" s="203">
        <v>161150</v>
      </c>
      <c r="H65" s="123"/>
      <c r="I65" s="145"/>
      <c r="J65" s="242"/>
      <c r="K65" s="16"/>
      <c r="L65" s="16"/>
      <c r="M65" s="16"/>
    </row>
    <row r="66" spans="1:13" s="19" customFormat="1" ht="12" thickBot="1">
      <c r="A66" s="126">
        <v>510</v>
      </c>
      <c r="B66" s="126" t="s">
        <v>347</v>
      </c>
      <c r="C66" s="117">
        <v>405000</v>
      </c>
      <c r="D66" s="200"/>
      <c r="E66" s="131"/>
      <c r="F66" s="131"/>
      <c r="G66" s="197"/>
      <c r="H66" s="131"/>
      <c r="I66" s="238"/>
      <c r="J66" s="241"/>
      <c r="K66" s="16"/>
      <c r="L66" s="16"/>
      <c r="M66" s="16"/>
    </row>
    <row r="67" spans="1:13" s="19" customFormat="1" ht="12" thickBot="1">
      <c r="A67" s="127"/>
      <c r="B67" s="128" t="s">
        <v>24</v>
      </c>
      <c r="C67" s="129">
        <f>SUM(C6:C66)</f>
        <v>8379447.869999998</v>
      </c>
      <c r="D67" s="201">
        <f>SUM(D6:D66)</f>
        <v>6391444.780000001</v>
      </c>
      <c r="E67" s="130">
        <f>SUM(E6:E66)</f>
        <v>5297722</v>
      </c>
      <c r="F67" s="130">
        <f>SUM(F6:F66)</f>
        <v>5634828</v>
      </c>
      <c r="G67" s="132">
        <f>SUM(G6:G66)</f>
        <v>7007032</v>
      </c>
      <c r="H67" s="130">
        <f>SUM(H6:H64)</f>
        <v>5751500</v>
      </c>
      <c r="I67" s="239">
        <f>SUM(I6:I64)</f>
        <v>5811250</v>
      </c>
      <c r="J67" s="241"/>
      <c r="K67" s="16"/>
      <c r="L67" s="16"/>
      <c r="M67" s="16"/>
    </row>
    <row r="68" spans="1:9" ht="12.75">
      <c r="A68" s="14"/>
      <c r="B68" s="14"/>
      <c r="C68" s="159"/>
      <c r="D68" s="159"/>
      <c r="E68" s="20"/>
      <c r="F68" s="20"/>
      <c r="G68" s="20"/>
      <c r="H68" s="20"/>
      <c r="I68" s="20"/>
    </row>
    <row r="69" spans="1:13" s="1" customFormat="1" ht="12.75">
      <c r="A69" s="16"/>
      <c r="B69" s="16"/>
      <c r="C69" s="31"/>
      <c r="D69" s="31"/>
      <c r="E69" s="20"/>
      <c r="F69" s="20"/>
      <c r="G69" s="20"/>
      <c r="H69" s="20"/>
      <c r="I69" s="20"/>
      <c r="J69" s="5"/>
      <c r="K69" s="5"/>
      <c r="L69" s="5"/>
      <c r="M69" s="5"/>
    </row>
    <row r="70" spans="1:13" s="1" customFormat="1" ht="12.75">
      <c r="A70" s="5"/>
      <c r="B70" s="5"/>
      <c r="C70" s="31"/>
      <c r="D70" s="31"/>
      <c r="E70" s="5"/>
      <c r="F70" s="61"/>
      <c r="G70" s="32"/>
      <c r="H70" s="5"/>
      <c r="I70" s="5"/>
      <c r="J70" s="5"/>
      <c r="K70" s="5"/>
      <c r="L70" s="5"/>
      <c r="M70" s="5"/>
    </row>
    <row r="71" spans="1:12" ht="12.75">
      <c r="A71" s="16"/>
      <c r="B71" s="25"/>
      <c r="C71" s="31"/>
      <c r="D71" s="31"/>
      <c r="E71" s="22"/>
      <c r="F71" s="22"/>
      <c r="G71" s="32"/>
      <c r="H71" s="22"/>
      <c r="I71" s="22"/>
      <c r="J71" s="5"/>
      <c r="K71" s="5"/>
      <c r="L71" s="5"/>
    </row>
    <row r="72" spans="1:12" ht="15">
      <c r="A72" s="16"/>
      <c r="B72" s="25"/>
      <c r="C72" s="31"/>
      <c r="D72" s="31"/>
      <c r="E72" s="24"/>
      <c r="F72" s="24"/>
      <c r="G72" s="247"/>
      <c r="H72" s="24"/>
      <c r="I72" s="24"/>
      <c r="J72" s="5"/>
      <c r="K72" s="5"/>
      <c r="L72" s="5"/>
    </row>
    <row r="73" spans="1:12" ht="12.75">
      <c r="A73" s="16"/>
      <c r="B73" s="25"/>
      <c r="C73" s="31"/>
      <c r="D73" s="31"/>
      <c r="E73" s="5"/>
      <c r="F73" s="5"/>
      <c r="G73" s="247"/>
      <c r="H73" s="5"/>
      <c r="I73" s="5"/>
      <c r="J73" s="5"/>
      <c r="K73" s="5"/>
      <c r="L73" s="5"/>
    </row>
    <row r="74" spans="1:12" ht="15">
      <c r="A74" s="16"/>
      <c r="B74" s="16"/>
      <c r="C74" s="32"/>
      <c r="D74" s="31"/>
      <c r="E74" s="24"/>
      <c r="F74" s="24"/>
      <c r="G74" s="247"/>
      <c r="H74" s="24"/>
      <c r="I74" s="24"/>
      <c r="J74" s="5"/>
      <c r="K74" s="5"/>
      <c r="L74" s="5"/>
    </row>
    <row r="75" spans="1:12" ht="12.75">
      <c r="A75" s="16"/>
      <c r="B75" s="25"/>
      <c r="C75" s="31"/>
      <c r="D75" s="31"/>
      <c r="E75" s="5"/>
      <c r="F75" s="5"/>
      <c r="G75" s="32"/>
      <c r="H75" s="5"/>
      <c r="I75" s="5"/>
      <c r="J75" s="5"/>
      <c r="K75" s="5"/>
      <c r="L75" s="5"/>
    </row>
    <row r="76" spans="1:12" ht="12.75">
      <c r="A76" s="16"/>
      <c r="B76" s="16"/>
      <c r="C76" s="32"/>
      <c r="D76" s="32"/>
      <c r="E76" s="5"/>
      <c r="F76" s="5"/>
      <c r="G76" s="32"/>
      <c r="H76" s="5"/>
      <c r="I76" s="5"/>
      <c r="J76" s="5"/>
      <c r="K76" s="5"/>
      <c r="L76" s="5"/>
    </row>
    <row r="77" spans="1:12" ht="12.75">
      <c r="A77" s="23"/>
      <c r="B77" s="23"/>
      <c r="C77" s="5"/>
      <c r="D77" s="5"/>
      <c r="E77" s="247"/>
      <c r="F77" s="247"/>
      <c r="G77" s="247"/>
      <c r="H77" s="247"/>
      <c r="I77" s="247"/>
      <c r="J77" s="5"/>
      <c r="K77" s="5"/>
      <c r="L77" s="5"/>
    </row>
    <row r="78" spans="1:12" ht="12.75">
      <c r="A78" s="16"/>
      <c r="B78" s="16"/>
      <c r="C78" s="31"/>
      <c r="D78" s="31"/>
      <c r="E78" s="5"/>
      <c r="F78" s="5"/>
      <c r="G78" s="61"/>
      <c r="H78" s="61"/>
      <c r="I78" s="61"/>
      <c r="J78" s="5"/>
      <c r="K78" s="5"/>
      <c r="L78" s="5"/>
    </row>
    <row r="79" spans="1:12" ht="12.75">
      <c r="A79" s="16"/>
      <c r="B79" s="16"/>
      <c r="C79" s="31"/>
      <c r="D79" s="32"/>
      <c r="E79" s="5"/>
      <c r="F79" s="5"/>
      <c r="G79" s="5"/>
      <c r="H79" s="5"/>
      <c r="I79" s="5"/>
      <c r="J79" s="5"/>
      <c r="K79" s="5"/>
      <c r="L79" s="5"/>
    </row>
    <row r="80" spans="1:12" ht="12.75">
      <c r="A80" s="16"/>
      <c r="B80" s="16"/>
      <c r="C80" s="31"/>
      <c r="D80" s="32"/>
      <c r="E80" s="5"/>
      <c r="F80" s="5"/>
      <c r="G80" s="5"/>
      <c r="H80" s="5"/>
      <c r="I80" s="5"/>
      <c r="J80" s="5"/>
      <c r="K80" s="5"/>
      <c r="L80" s="5"/>
    </row>
    <row r="81" spans="1:12" ht="12.75">
      <c r="A81" s="16"/>
      <c r="B81" s="5"/>
      <c r="C81" s="32"/>
      <c r="D81" s="32"/>
      <c r="E81" s="5"/>
      <c r="F81" s="5"/>
      <c r="G81" s="5"/>
      <c r="H81" s="5"/>
      <c r="I81" s="5"/>
      <c r="J81" s="5"/>
      <c r="K81" s="5"/>
      <c r="L81" s="5"/>
    </row>
    <row r="82" spans="1:12" ht="12.75">
      <c r="A82" s="16"/>
      <c r="B82" s="16"/>
      <c r="C82" s="32"/>
      <c r="D82" s="32"/>
      <c r="E82" s="5"/>
      <c r="F82" s="5"/>
      <c r="G82" s="5"/>
      <c r="H82" s="5"/>
      <c r="I82" s="5"/>
      <c r="J82" s="5"/>
      <c r="K82" s="5"/>
      <c r="L82" s="5"/>
    </row>
    <row r="83" spans="1:12" ht="12.75">
      <c r="A83" s="16"/>
      <c r="B83" s="16"/>
      <c r="C83" s="31"/>
      <c r="D83" s="31"/>
      <c r="E83" s="5"/>
      <c r="F83" s="32"/>
      <c r="G83" s="32"/>
      <c r="H83" s="5"/>
      <c r="I83" s="5"/>
      <c r="J83" s="5"/>
      <c r="K83" s="5"/>
      <c r="L83" s="5"/>
    </row>
    <row r="84" spans="1:12" ht="12.75">
      <c r="A84" s="16"/>
      <c r="B84" s="16"/>
      <c r="C84" s="31"/>
      <c r="D84" s="31"/>
      <c r="E84" s="5"/>
      <c r="F84" s="32"/>
      <c r="G84" s="32"/>
      <c r="H84" s="5"/>
      <c r="I84" s="5"/>
      <c r="J84" s="5"/>
      <c r="K84" s="5"/>
      <c r="L84" s="5"/>
    </row>
    <row r="85" spans="1:12" ht="12.75">
      <c r="A85" s="16"/>
      <c r="B85" s="16"/>
      <c r="C85" s="31"/>
      <c r="D85" s="31"/>
      <c r="E85" s="5"/>
      <c r="F85" s="32"/>
      <c r="G85" s="32"/>
      <c r="H85" s="5"/>
      <c r="I85" s="5"/>
      <c r="J85" s="5"/>
      <c r="K85" s="5"/>
      <c r="L85" s="5"/>
    </row>
    <row r="86" spans="1:12" ht="12.75">
      <c r="A86" s="16"/>
      <c r="B86" s="16"/>
      <c r="C86" s="31"/>
      <c r="D86" s="31"/>
      <c r="E86" s="5"/>
      <c r="F86" s="32"/>
      <c r="G86" s="32"/>
      <c r="H86" s="5"/>
      <c r="I86" s="5"/>
      <c r="J86" s="5"/>
      <c r="K86" s="5"/>
      <c r="L86" s="5"/>
    </row>
    <row r="87" spans="1:12" ht="12.75">
      <c r="A87" s="16"/>
      <c r="B87" s="16"/>
      <c r="C87" s="31"/>
      <c r="D87" s="31"/>
      <c r="E87" s="5"/>
      <c r="F87" s="32"/>
      <c r="G87" s="32"/>
      <c r="H87" s="5"/>
      <c r="I87" s="5"/>
      <c r="J87" s="5"/>
      <c r="K87" s="5"/>
      <c r="L87" s="5"/>
    </row>
    <row r="88" spans="1:12" ht="12.75">
      <c r="A88" s="16"/>
      <c r="B88" s="16"/>
      <c r="C88" s="31"/>
      <c r="D88" s="31"/>
      <c r="E88" s="5"/>
      <c r="F88" s="32"/>
      <c r="G88" s="32"/>
      <c r="H88" s="5"/>
      <c r="I88" s="5"/>
      <c r="J88" s="5"/>
      <c r="K88" s="5"/>
      <c r="L88" s="5"/>
    </row>
    <row r="89" spans="1:12" ht="12.75">
      <c r="A89" s="16"/>
      <c r="B89" s="16"/>
      <c r="C89" s="63"/>
      <c r="D89" s="63"/>
      <c r="E89" s="5"/>
      <c r="F89" s="61"/>
      <c r="G89" s="61"/>
      <c r="H89" s="5"/>
      <c r="I89" s="5"/>
      <c r="J89" s="5"/>
      <c r="K89" s="5"/>
      <c r="L89" s="5"/>
    </row>
    <row r="90" spans="1:12" ht="12.75">
      <c r="A90" s="16"/>
      <c r="B90" s="16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16"/>
      <c r="B91" s="16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16"/>
      <c r="B92" s="16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16"/>
      <c r="B93" s="16"/>
      <c r="C93" s="31"/>
      <c r="D93" s="31"/>
      <c r="E93" s="247"/>
      <c r="F93" s="247"/>
      <c r="G93" s="247"/>
      <c r="H93" s="247"/>
      <c r="I93" s="247"/>
      <c r="J93" s="5"/>
      <c r="K93" s="5"/>
      <c r="L93" s="5"/>
    </row>
    <row r="94" spans="1:12" ht="12.75">
      <c r="A94" s="16"/>
      <c r="B94" s="16"/>
      <c r="C94" s="31"/>
      <c r="D94" s="31"/>
      <c r="E94" s="247"/>
      <c r="F94" s="247"/>
      <c r="G94" s="247"/>
      <c r="H94" s="247"/>
      <c r="I94" s="247"/>
      <c r="J94" s="5"/>
      <c r="K94" s="5"/>
      <c r="L94" s="5"/>
    </row>
    <row r="95" spans="1:12" ht="12.75">
      <c r="A95" s="16"/>
      <c r="B95" s="16"/>
      <c r="C95" s="31"/>
      <c r="D95" s="31"/>
      <c r="E95" s="247"/>
      <c r="F95" s="247"/>
      <c r="G95" s="247"/>
      <c r="H95" s="247"/>
      <c r="I95" s="247"/>
      <c r="J95" s="5"/>
      <c r="K95" s="5"/>
      <c r="L95" s="5"/>
    </row>
    <row r="96" spans="1:12" ht="12.75">
      <c r="A96" s="16"/>
      <c r="B96" s="16"/>
      <c r="C96" s="31"/>
      <c r="D96" s="31"/>
      <c r="E96" s="247"/>
      <c r="F96" s="247"/>
      <c r="G96" s="247"/>
      <c r="H96" s="247"/>
      <c r="I96" s="247"/>
      <c r="J96" s="5"/>
      <c r="K96" s="5"/>
      <c r="L96" s="5"/>
    </row>
    <row r="97" spans="1:12" ht="12.75">
      <c r="A97" s="16"/>
      <c r="B97" s="16"/>
      <c r="C97" s="31"/>
      <c r="D97" s="31"/>
      <c r="E97" s="247"/>
      <c r="F97" s="247"/>
      <c r="G97" s="247"/>
      <c r="H97" s="247"/>
      <c r="I97" s="247"/>
      <c r="J97" s="5"/>
      <c r="K97" s="5"/>
      <c r="L97" s="5"/>
    </row>
    <row r="98" spans="1:12" ht="12.75">
      <c r="A98" s="16"/>
      <c r="B98" s="16"/>
      <c r="C98" s="63"/>
      <c r="D98" s="63"/>
      <c r="E98" s="61"/>
      <c r="F98" s="61"/>
      <c r="G98" s="61"/>
      <c r="H98" s="61"/>
      <c r="I98" s="61"/>
      <c r="J98" s="5"/>
      <c r="K98" s="5"/>
      <c r="L98" s="5"/>
    </row>
    <row r="99" spans="1:12" ht="12.75">
      <c r="A99" s="16"/>
      <c r="B99" s="16"/>
      <c r="C99" s="31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25"/>
      <c r="B100" s="25"/>
      <c r="C100" s="63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16"/>
      <c r="B101" s="16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16"/>
      <c r="B102" s="2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23"/>
      <c r="B103" s="16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16"/>
      <c r="B104" s="16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16"/>
      <c r="B105" s="16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23"/>
      <c r="B106" s="23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16"/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16"/>
      <c r="B108" s="16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2" ht="12.75">
      <c r="A109" s="16"/>
      <c r="B109" s="16"/>
    </row>
    <row r="110" spans="1:2" ht="12.75">
      <c r="A110" s="16"/>
      <c r="B110" s="16"/>
    </row>
    <row r="111" spans="1:2" ht="12.75">
      <c r="A111" s="16"/>
      <c r="B111" s="16"/>
    </row>
    <row r="112" spans="1:2" ht="12.75">
      <c r="A112" s="16"/>
      <c r="B112" s="16"/>
    </row>
    <row r="113" spans="1:2" ht="12.75">
      <c r="A113" s="16"/>
      <c r="B113" s="16"/>
    </row>
    <row r="114" spans="1:2" ht="12.75">
      <c r="A114" s="21"/>
      <c r="B114" s="21"/>
    </row>
    <row r="115" spans="1:2" ht="12.75">
      <c r="A115" s="26"/>
      <c r="B115" s="26"/>
    </row>
    <row r="116" spans="1:2" ht="12.75">
      <c r="A116" s="21"/>
      <c r="B116" s="21"/>
    </row>
    <row r="117" spans="1:2" ht="12.75">
      <c r="A117" s="21"/>
      <c r="B117" s="21"/>
    </row>
    <row r="118" spans="1:2" ht="12.75">
      <c r="A118" s="21"/>
      <c r="B118" s="21"/>
    </row>
    <row r="119" spans="1:2" ht="12.75">
      <c r="A119" s="26"/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23" spans="1:2" ht="12.75">
      <c r="A123" s="16"/>
      <c r="B123" s="21"/>
    </row>
    <row r="124" spans="1:2" ht="12.75">
      <c r="A124" s="16"/>
      <c r="B124" s="21"/>
    </row>
    <row r="125" spans="1:2" ht="12.75">
      <c r="A125" s="16"/>
      <c r="B125" s="21"/>
    </row>
    <row r="126" spans="1:2" ht="12.75">
      <c r="A126" s="16"/>
      <c r="B126" s="21"/>
    </row>
    <row r="127" spans="1:2" ht="12.75">
      <c r="A127" s="16"/>
      <c r="B127" s="21"/>
    </row>
    <row r="128" spans="1:2" ht="12.75">
      <c r="A128" s="16"/>
      <c r="B128" s="21"/>
    </row>
    <row r="129" spans="1:2" ht="12.75">
      <c r="A129" s="16"/>
      <c r="B129" s="21"/>
    </row>
    <row r="130" spans="1:2" ht="12.75">
      <c r="A130" s="16"/>
      <c r="B130" s="21"/>
    </row>
    <row r="131" spans="1:2" ht="12.75">
      <c r="A131" s="16"/>
      <c r="B131" s="27"/>
    </row>
    <row r="132" spans="1:2" ht="12.75">
      <c r="A132" s="16"/>
      <c r="B132" s="21"/>
    </row>
    <row r="133" spans="1:2" ht="12.75">
      <c r="A133" s="16"/>
      <c r="B133" s="21"/>
    </row>
    <row r="134" spans="1:2" ht="12.75">
      <c r="A134" s="16"/>
      <c r="B134" s="21"/>
    </row>
    <row r="135" spans="1:2" ht="12.75">
      <c r="A135" s="16"/>
      <c r="B135" s="21"/>
    </row>
    <row r="136" spans="1:2" ht="12.75">
      <c r="A136" s="16"/>
      <c r="B136" s="21"/>
    </row>
    <row r="137" spans="1:2" ht="12.75">
      <c r="A137" s="21"/>
      <c r="B137" s="21"/>
    </row>
    <row r="138" spans="1:2" ht="12.75">
      <c r="A138" s="16"/>
      <c r="B138" s="21"/>
    </row>
    <row r="139" spans="1:2" ht="12.75">
      <c r="A139" s="16"/>
      <c r="B139" s="21"/>
    </row>
    <row r="140" spans="1:2" ht="12.75">
      <c r="A140" s="16"/>
      <c r="B140" s="21"/>
    </row>
    <row r="141" spans="1:2" ht="12.75">
      <c r="A141" s="16"/>
      <c r="B141" s="21"/>
    </row>
    <row r="142" spans="1:2" ht="12.75">
      <c r="A142" s="21"/>
      <c r="B142" s="21"/>
    </row>
    <row r="143" spans="1:2" ht="12.75">
      <c r="A143" s="25"/>
      <c r="B143" s="26"/>
    </row>
    <row r="144" spans="1:2" ht="12.75">
      <c r="A144" s="21"/>
      <c r="B144" s="21"/>
    </row>
    <row r="145" spans="1:2" ht="12.75">
      <c r="A145" s="21"/>
      <c r="B145" s="21"/>
    </row>
    <row r="146" spans="1:2" ht="12.75">
      <c r="A146" s="21"/>
      <c r="B146" s="21"/>
    </row>
    <row r="147" spans="1:2" ht="12.75">
      <c r="A147" s="21"/>
      <c r="B147" s="21"/>
    </row>
    <row r="148" spans="1:2" ht="12.75">
      <c r="A148" s="26"/>
      <c r="B148" s="26"/>
    </row>
    <row r="149" spans="1:2" ht="12.75">
      <c r="A149" s="21"/>
      <c r="B149" s="21"/>
    </row>
    <row r="150" spans="1:2" ht="12.75">
      <c r="A150" s="21"/>
      <c r="B150" s="21"/>
    </row>
    <row r="151" spans="1:2" ht="12.75">
      <c r="A151" s="21"/>
      <c r="B151" s="21"/>
    </row>
    <row r="152" spans="1:2" ht="12.75">
      <c r="A152" s="21"/>
      <c r="B152" s="21"/>
    </row>
    <row r="153" spans="1:2" ht="12.75">
      <c r="A153" s="21"/>
      <c r="B153" s="21"/>
    </row>
    <row r="154" spans="1:2" ht="12.75">
      <c r="A154" s="16"/>
      <c r="B154" s="21"/>
    </row>
    <row r="155" spans="1:2" ht="12.75">
      <c r="A155" s="16"/>
      <c r="B155" s="21"/>
    </row>
    <row r="156" spans="1:2" ht="12.75">
      <c r="A156" s="16"/>
      <c r="B156" s="21"/>
    </row>
    <row r="157" spans="1:2" ht="12.75">
      <c r="A157" s="16"/>
      <c r="B157" s="21"/>
    </row>
    <row r="158" spans="1:2" ht="12.75">
      <c r="A158" s="28"/>
      <c r="B158" s="21"/>
    </row>
    <row r="159" spans="1:2" ht="12.75">
      <c r="A159" s="16"/>
      <c r="B159" s="21"/>
    </row>
    <row r="160" spans="1:2" ht="12.75">
      <c r="A160" s="21"/>
      <c r="B160" s="21"/>
    </row>
    <row r="161" spans="1:2" ht="12.75">
      <c r="A161" s="25"/>
      <c r="B161" s="26"/>
    </row>
    <row r="162" spans="1:2" ht="12.75">
      <c r="A162" s="21"/>
      <c r="B162" s="21"/>
    </row>
    <row r="163" spans="1:2" ht="12.75">
      <c r="A163" s="21"/>
      <c r="B163" s="21"/>
    </row>
    <row r="164" spans="1:2" ht="12.75">
      <c r="A164" s="21"/>
      <c r="B164" s="21"/>
    </row>
    <row r="165" spans="1:2" ht="12.75">
      <c r="A165" s="21"/>
      <c r="B165" s="21"/>
    </row>
    <row r="166" spans="1:2" ht="12.75">
      <c r="A166" s="21"/>
      <c r="B166" s="21"/>
    </row>
    <row r="167" spans="1:2" ht="12.75">
      <c r="A167" s="21"/>
      <c r="B167" s="21"/>
    </row>
    <row r="168" spans="1:2" ht="12.75">
      <c r="A168" s="21"/>
      <c r="B168" s="21"/>
    </row>
    <row r="169" spans="1:2" ht="12.75">
      <c r="A169" s="21"/>
      <c r="B169" s="21"/>
    </row>
    <row r="170" spans="1:2" ht="12.75">
      <c r="A170" s="21"/>
      <c r="B170" s="21"/>
    </row>
    <row r="171" spans="1:2" ht="12.75">
      <c r="A171" s="21"/>
      <c r="B171" s="21"/>
    </row>
    <row r="172" spans="1:2" ht="12.75">
      <c r="A172" s="21"/>
      <c r="B172" s="21"/>
    </row>
    <row r="173" spans="1:2" ht="12.75">
      <c r="A173" s="21"/>
      <c r="B173" s="21"/>
    </row>
    <row r="174" spans="1:2" ht="12.75">
      <c r="A174" s="21"/>
      <c r="B174" s="21"/>
    </row>
    <row r="175" spans="1:2" ht="12.75">
      <c r="A175" s="21"/>
      <c r="B175" s="21"/>
    </row>
    <row r="176" spans="1:2" ht="12.75">
      <c r="A176" s="21"/>
      <c r="B176" s="21"/>
    </row>
    <row r="177" spans="1:2" ht="12.75">
      <c r="A177" s="21"/>
      <c r="B177" s="21"/>
    </row>
    <row r="178" spans="1:2" ht="12.75">
      <c r="A178" s="21"/>
      <c r="B178" s="21"/>
    </row>
    <row r="179" spans="1:2" ht="12.75">
      <c r="A179" s="21"/>
      <c r="B179" s="21"/>
    </row>
    <row r="180" spans="1:2" ht="12.75">
      <c r="A180" s="21"/>
      <c r="B180" s="21"/>
    </row>
    <row r="181" spans="1:2" ht="12.75">
      <c r="A181" s="21"/>
      <c r="B181" s="21"/>
    </row>
    <row r="182" spans="1:2" ht="12.75">
      <c r="A182" s="21"/>
      <c r="B182" s="21"/>
    </row>
    <row r="183" spans="1:2" ht="12.75">
      <c r="A183" s="21"/>
      <c r="B183" s="21"/>
    </row>
    <row r="184" spans="1:2" ht="12.75">
      <c r="A184" s="21"/>
      <c r="B184" s="21"/>
    </row>
    <row r="185" spans="1:2" ht="12.75">
      <c r="A185" s="21"/>
      <c r="B185" s="21"/>
    </row>
    <row r="186" spans="1:2" ht="12.75">
      <c r="A186" s="21"/>
      <c r="B186" s="27"/>
    </row>
    <row r="187" spans="1:2" ht="12.75">
      <c r="A187" s="21"/>
      <c r="B187" s="21"/>
    </row>
    <row r="188" spans="1:2" ht="12.75">
      <c r="A188" s="21"/>
      <c r="B188" s="21"/>
    </row>
    <row r="189" spans="1:2" ht="12.75">
      <c r="A189" s="21"/>
      <c r="B189" s="21"/>
    </row>
    <row r="190" spans="1:2" ht="12.75">
      <c r="A190" s="21"/>
      <c r="B190" s="21"/>
    </row>
    <row r="191" spans="1:2" ht="12.75">
      <c r="A191" s="21"/>
      <c r="B191" s="21"/>
    </row>
    <row r="192" spans="1:2" ht="12.75">
      <c r="A192" s="21"/>
      <c r="B192" s="21"/>
    </row>
    <row r="193" spans="1:2" ht="12.75">
      <c r="A193" s="21"/>
      <c r="B193" s="21"/>
    </row>
    <row r="194" spans="1:2" ht="12.75">
      <c r="A194" s="21"/>
      <c r="B194" s="21"/>
    </row>
    <row r="195" spans="1:2" ht="12.75">
      <c r="A195" s="21"/>
      <c r="B195" s="21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7"/>
  <sheetViews>
    <sheetView zoomScale="110" zoomScaleNormal="110" zoomScalePageLayoutView="0" workbookViewId="0" topLeftCell="A1">
      <selection activeCell="C1" sqref="C1"/>
    </sheetView>
  </sheetViews>
  <sheetFormatPr defaultColWidth="9.140625" defaultRowHeight="12.75"/>
  <cols>
    <col min="1" max="1" width="5.140625" style="19" customWidth="1"/>
    <col min="2" max="2" width="6.140625" style="246" customWidth="1"/>
    <col min="3" max="3" width="4.421875" style="19" customWidth="1"/>
    <col min="4" max="4" width="20.28125" style="29" customWidth="1"/>
    <col min="5" max="6" width="12.28125" style="115" customWidth="1"/>
    <col min="7" max="7" width="12.28125" style="0" customWidth="1"/>
    <col min="8" max="8" width="12.28125" style="112" customWidth="1"/>
    <col min="9" max="9" width="12.28125" style="0" customWidth="1"/>
    <col min="10" max="10" width="12.28125" style="2" customWidth="1"/>
    <col min="11" max="11" width="12.140625" style="2" customWidth="1"/>
    <col min="12" max="12" width="9.140625" style="2" customWidth="1"/>
    <col min="13" max="13" width="13.57421875" style="5" customWidth="1"/>
    <col min="14" max="14" width="11.7109375" style="5" customWidth="1"/>
    <col min="15" max="15" width="9.140625" style="5" customWidth="1"/>
    <col min="16" max="16" width="11.8515625" style="5" customWidth="1"/>
    <col min="17" max="17" width="9.140625" style="5" customWidth="1"/>
    <col min="18" max="18" width="11.7109375" style="5" customWidth="1"/>
    <col min="19" max="19" width="9.8515625" style="5" customWidth="1"/>
    <col min="20" max="20" width="11.57421875" style="0" customWidth="1"/>
  </cols>
  <sheetData>
    <row r="1" spans="1:11" ht="16.5" thickBot="1">
      <c r="A1" s="6" t="s">
        <v>25</v>
      </c>
      <c r="B1" s="244"/>
      <c r="C1" s="21"/>
      <c r="D1" s="30"/>
      <c r="E1" s="111"/>
      <c r="F1" s="111"/>
      <c r="G1" s="205"/>
      <c r="H1" s="60"/>
      <c r="I1" s="85"/>
      <c r="J1" s="85"/>
      <c r="K1" s="16" t="s">
        <v>395</v>
      </c>
    </row>
    <row r="2" spans="1:25" ht="12.75">
      <c r="A2" s="33" t="s">
        <v>26</v>
      </c>
      <c r="B2" s="146" t="s">
        <v>361</v>
      </c>
      <c r="C2" s="34" t="s">
        <v>27</v>
      </c>
      <c r="D2" s="35" t="s">
        <v>28</v>
      </c>
      <c r="E2" s="103" t="s">
        <v>258</v>
      </c>
      <c r="F2" s="103" t="s">
        <v>258</v>
      </c>
      <c r="G2" s="206" t="s">
        <v>262</v>
      </c>
      <c r="H2" s="206" t="s">
        <v>277</v>
      </c>
      <c r="I2" s="133" t="s">
        <v>406</v>
      </c>
      <c r="J2" s="160" t="s">
        <v>406</v>
      </c>
      <c r="K2" s="160" t="s">
        <v>406</v>
      </c>
      <c r="L2" s="36"/>
      <c r="N2" s="217"/>
      <c r="P2" s="218"/>
      <c r="R2" s="218"/>
      <c r="S2" s="76"/>
      <c r="T2" s="37"/>
      <c r="U2" s="37"/>
      <c r="V2" s="38"/>
      <c r="W2" s="37"/>
      <c r="X2" s="37"/>
      <c r="Y2" s="1"/>
    </row>
    <row r="3" spans="1:25" ht="13.5" thickBot="1">
      <c r="A3" s="39" t="s">
        <v>362</v>
      </c>
      <c r="B3" s="147"/>
      <c r="C3" s="40" t="s">
        <v>360</v>
      </c>
      <c r="D3" s="41" t="s">
        <v>29</v>
      </c>
      <c r="E3" s="104" t="s">
        <v>328</v>
      </c>
      <c r="F3" s="104" t="s">
        <v>377</v>
      </c>
      <c r="G3" s="207">
        <v>2017</v>
      </c>
      <c r="H3" s="207" t="s">
        <v>378</v>
      </c>
      <c r="I3" s="134">
        <v>2018</v>
      </c>
      <c r="J3" s="161">
        <v>2019</v>
      </c>
      <c r="K3" s="161">
        <v>2020</v>
      </c>
      <c r="L3" s="36"/>
      <c r="N3" s="217"/>
      <c r="T3" s="38"/>
      <c r="U3" s="38"/>
      <c r="V3" s="42"/>
      <c r="W3" s="38"/>
      <c r="X3" s="38"/>
      <c r="Y3" s="1"/>
    </row>
    <row r="4" spans="1:25" ht="12.75">
      <c r="A4" s="164" t="s">
        <v>30</v>
      </c>
      <c r="B4" s="165"/>
      <c r="C4" s="164"/>
      <c r="D4" s="166" t="s">
        <v>31</v>
      </c>
      <c r="E4" s="167">
        <f>E8+E12+E21+E25+E28+E15</f>
        <v>54920.8</v>
      </c>
      <c r="F4" s="167">
        <f>F8+F12+F15+F21+F25+F28</f>
        <v>59897.3</v>
      </c>
      <c r="G4" s="169">
        <f>G8+G12+G21+G25+G28+G15</f>
        <v>62140</v>
      </c>
      <c r="H4" s="169">
        <f>H8+H12+H21+H25+H28+H15</f>
        <v>65915</v>
      </c>
      <c r="I4" s="169">
        <f>I8+I12+I21+I25+I28+I15</f>
        <v>71260</v>
      </c>
      <c r="J4" s="168">
        <f>J8+J12+J21+J25+J28+J15</f>
        <v>67530</v>
      </c>
      <c r="K4" s="168">
        <f>K8+K12+K21+K25+K28+K15</f>
        <v>68300</v>
      </c>
      <c r="L4" s="20"/>
      <c r="M4" s="219"/>
      <c r="N4" s="212"/>
      <c r="T4" s="1"/>
      <c r="U4" s="1"/>
      <c r="V4" s="43"/>
      <c r="W4" s="1"/>
      <c r="X4" s="1"/>
      <c r="Y4" s="1"/>
    </row>
    <row r="5" spans="1:25" ht="12.75">
      <c r="A5" s="44" t="s">
        <v>32</v>
      </c>
      <c r="B5" s="148"/>
      <c r="C5" s="13"/>
      <c r="D5" s="44" t="s">
        <v>33</v>
      </c>
      <c r="E5" s="93"/>
      <c r="F5" s="93"/>
      <c r="G5" s="86"/>
      <c r="H5" s="86"/>
      <c r="I5" s="135"/>
      <c r="J5" s="86"/>
      <c r="K5" s="86"/>
      <c r="L5" s="15"/>
      <c r="M5" s="210"/>
      <c r="N5" s="66"/>
      <c r="T5" s="46"/>
      <c r="U5" s="46"/>
      <c r="V5" s="1"/>
      <c r="W5" s="1"/>
      <c r="X5" s="1"/>
      <c r="Y5" s="1"/>
    </row>
    <row r="6" spans="1:25" ht="12.75">
      <c r="A6" s="13" t="s">
        <v>34</v>
      </c>
      <c r="B6" s="148"/>
      <c r="C6" s="13"/>
      <c r="D6" s="47" t="s">
        <v>35</v>
      </c>
      <c r="E6" s="93"/>
      <c r="F6" s="93"/>
      <c r="G6" s="86"/>
      <c r="H6" s="86"/>
      <c r="I6" s="135"/>
      <c r="J6" s="86"/>
      <c r="K6" s="86"/>
      <c r="L6" s="15"/>
      <c r="M6" s="219"/>
      <c r="N6" s="66"/>
      <c r="T6" s="46"/>
      <c r="U6" s="46"/>
      <c r="V6" s="1"/>
      <c r="W6" s="1"/>
      <c r="X6" s="1"/>
      <c r="Y6" s="1"/>
    </row>
    <row r="7" spans="1:25" ht="12.75">
      <c r="A7" s="13"/>
      <c r="B7" s="148" t="s">
        <v>303</v>
      </c>
      <c r="C7" s="13">
        <v>630</v>
      </c>
      <c r="D7" s="18" t="s">
        <v>358</v>
      </c>
      <c r="E7" s="90">
        <v>6369.72</v>
      </c>
      <c r="F7" s="90">
        <v>8842.82</v>
      </c>
      <c r="G7" s="87">
        <v>8850</v>
      </c>
      <c r="H7" s="87">
        <v>8850</v>
      </c>
      <c r="I7" s="136">
        <v>8850</v>
      </c>
      <c r="J7" s="87">
        <v>9400</v>
      </c>
      <c r="K7" s="87">
        <v>9400</v>
      </c>
      <c r="L7" s="15"/>
      <c r="M7" s="84"/>
      <c r="N7" s="209"/>
      <c r="T7" s="46"/>
      <c r="U7" s="46"/>
      <c r="V7" s="1"/>
      <c r="W7" s="1"/>
      <c r="X7" s="1"/>
      <c r="Y7" s="1"/>
    </row>
    <row r="8" spans="1:25" ht="12.75">
      <c r="A8" s="13"/>
      <c r="B8" s="148"/>
      <c r="C8" s="13"/>
      <c r="D8" s="12" t="s">
        <v>36</v>
      </c>
      <c r="E8" s="90">
        <f>SUM(E7:E7)</f>
        <v>6369.72</v>
      </c>
      <c r="F8" s="90">
        <f>SUM(F7:F7)</f>
        <v>8842.82</v>
      </c>
      <c r="G8" s="87">
        <f>SUM(G7:G7)</f>
        <v>8850</v>
      </c>
      <c r="H8" s="87">
        <f>SUM(H7)</f>
        <v>8850</v>
      </c>
      <c r="I8" s="136">
        <f>SUM(I7:I7)</f>
        <v>8850</v>
      </c>
      <c r="J8" s="87">
        <f>SUM(J7:J7)</f>
        <v>9400</v>
      </c>
      <c r="K8" s="87">
        <f>SUM(K7:K7)</f>
        <v>9400</v>
      </c>
      <c r="L8" s="15"/>
      <c r="M8" s="84"/>
      <c r="N8" s="209"/>
      <c r="T8" s="46"/>
      <c r="U8" s="46"/>
      <c r="V8" s="1"/>
      <c r="W8" s="1"/>
      <c r="X8" s="1"/>
      <c r="Y8" s="1"/>
    </row>
    <row r="9" spans="1:25" ht="12.75">
      <c r="A9" s="13" t="s">
        <v>37</v>
      </c>
      <c r="B9" s="148"/>
      <c r="C9" s="13"/>
      <c r="D9" s="48" t="s">
        <v>38</v>
      </c>
      <c r="E9" s="93"/>
      <c r="F9" s="93"/>
      <c r="G9" s="86"/>
      <c r="H9" s="86"/>
      <c r="I9" s="135"/>
      <c r="J9" s="86"/>
      <c r="K9" s="86"/>
      <c r="L9" s="15"/>
      <c r="M9" s="210"/>
      <c r="N9" s="66"/>
      <c r="T9" s="46"/>
      <c r="U9" s="46"/>
      <c r="V9" s="43"/>
      <c r="W9" s="1"/>
      <c r="X9" s="1"/>
      <c r="Y9" s="1"/>
    </row>
    <row r="10" spans="1:25" ht="12.75">
      <c r="A10" s="13"/>
      <c r="B10" s="148" t="s">
        <v>303</v>
      </c>
      <c r="C10" s="13">
        <v>620</v>
      </c>
      <c r="D10" s="12" t="s">
        <v>39</v>
      </c>
      <c r="E10" s="93">
        <v>4156.25</v>
      </c>
      <c r="F10" s="93">
        <v>4243.11</v>
      </c>
      <c r="G10" s="86">
        <v>7000</v>
      </c>
      <c r="H10" s="86">
        <v>7000</v>
      </c>
      <c r="I10" s="135">
        <v>5700</v>
      </c>
      <c r="J10" s="86">
        <v>7000</v>
      </c>
      <c r="K10" s="86">
        <v>7000</v>
      </c>
      <c r="L10" s="15"/>
      <c r="M10" s="84"/>
      <c r="N10" s="66"/>
      <c r="T10" s="46"/>
      <c r="U10" s="46"/>
      <c r="V10" s="1"/>
      <c r="W10" s="1"/>
      <c r="X10" s="1"/>
      <c r="Y10" s="1"/>
    </row>
    <row r="11" spans="1:25" ht="12.75">
      <c r="A11" s="13"/>
      <c r="B11" s="148" t="s">
        <v>303</v>
      </c>
      <c r="C11" s="13">
        <v>630</v>
      </c>
      <c r="D11" s="12" t="s">
        <v>359</v>
      </c>
      <c r="E11" s="93">
        <v>15675.88</v>
      </c>
      <c r="F11" s="93">
        <v>16776.24</v>
      </c>
      <c r="G11" s="86">
        <v>22380</v>
      </c>
      <c r="H11" s="86">
        <v>22380</v>
      </c>
      <c r="I11" s="135">
        <v>18700</v>
      </c>
      <c r="J11" s="86">
        <v>22400</v>
      </c>
      <c r="K11" s="86">
        <v>22400</v>
      </c>
      <c r="L11" s="15"/>
      <c r="M11" s="84"/>
      <c r="N11" s="66"/>
      <c r="T11" s="46"/>
      <c r="U11" s="46"/>
      <c r="V11" s="1"/>
      <c r="W11" s="1"/>
      <c r="X11" s="1"/>
      <c r="Y11" s="1"/>
    </row>
    <row r="12" spans="1:25" ht="12.75">
      <c r="A12" s="13"/>
      <c r="B12" s="148"/>
      <c r="C12" s="13"/>
      <c r="D12" s="12" t="s">
        <v>36</v>
      </c>
      <c r="E12" s="93">
        <f aca="true" t="shared" si="0" ref="E12:K12">SUM(E10:E11)</f>
        <v>19832.129999999997</v>
      </c>
      <c r="F12" s="93">
        <f t="shared" si="0"/>
        <v>21019.350000000002</v>
      </c>
      <c r="G12" s="86">
        <f t="shared" si="0"/>
        <v>29380</v>
      </c>
      <c r="H12" s="86">
        <f t="shared" si="0"/>
        <v>29380</v>
      </c>
      <c r="I12" s="135">
        <f t="shared" si="0"/>
        <v>24400</v>
      </c>
      <c r="J12" s="86">
        <f t="shared" si="0"/>
        <v>29400</v>
      </c>
      <c r="K12" s="86">
        <f t="shared" si="0"/>
        <v>29400</v>
      </c>
      <c r="L12" s="15"/>
      <c r="M12" s="84"/>
      <c r="N12" s="66"/>
      <c r="T12" s="46"/>
      <c r="U12" s="46"/>
      <c r="V12" s="1"/>
      <c r="W12" s="1"/>
      <c r="X12" s="1"/>
      <c r="Y12" s="1"/>
    </row>
    <row r="13" spans="1:25" ht="12.75">
      <c r="A13" s="44" t="s">
        <v>40</v>
      </c>
      <c r="B13" s="148"/>
      <c r="C13" s="13"/>
      <c r="D13" s="44" t="s">
        <v>392</v>
      </c>
      <c r="E13" s="97"/>
      <c r="F13" s="97"/>
      <c r="G13" s="88"/>
      <c r="H13" s="88"/>
      <c r="I13" s="137"/>
      <c r="J13" s="88"/>
      <c r="K13" s="88"/>
      <c r="L13" s="15"/>
      <c r="M13" s="84"/>
      <c r="N13" s="66"/>
      <c r="T13" s="46"/>
      <c r="U13" s="46"/>
      <c r="V13" s="1"/>
      <c r="W13" s="1"/>
      <c r="X13" s="1"/>
      <c r="Y13" s="1"/>
    </row>
    <row r="14" spans="1:25" ht="12.75">
      <c r="A14" s="44"/>
      <c r="B14" s="148" t="s">
        <v>306</v>
      </c>
      <c r="C14" s="13">
        <v>630</v>
      </c>
      <c r="D14" s="13" t="s">
        <v>263</v>
      </c>
      <c r="E14" s="98">
        <v>2880</v>
      </c>
      <c r="F14" s="98"/>
      <c r="G14" s="162"/>
      <c r="H14" s="91"/>
      <c r="I14" s="137">
        <v>10000</v>
      </c>
      <c r="J14" s="162"/>
      <c r="K14" s="162"/>
      <c r="L14" s="15"/>
      <c r="M14" s="210"/>
      <c r="N14" s="31"/>
      <c r="T14" s="46"/>
      <c r="U14" s="46"/>
      <c r="V14" s="1"/>
      <c r="W14" s="1"/>
      <c r="X14" s="1"/>
      <c r="Y14" s="1"/>
    </row>
    <row r="15" spans="1:25" ht="12.75">
      <c r="A15" s="44"/>
      <c r="B15" s="148"/>
      <c r="C15" s="13"/>
      <c r="D15" s="13" t="s">
        <v>36</v>
      </c>
      <c r="E15" s="98">
        <f aca="true" t="shared" si="1" ref="E15:K15">SUM(E14:E14)</f>
        <v>2880</v>
      </c>
      <c r="F15" s="98"/>
      <c r="G15" s="162">
        <f>SUM(G14:G14)</f>
        <v>0</v>
      </c>
      <c r="H15" s="91">
        <f t="shared" si="1"/>
        <v>0</v>
      </c>
      <c r="I15" s="137">
        <f t="shared" si="1"/>
        <v>10000</v>
      </c>
      <c r="J15" s="162">
        <f t="shared" si="1"/>
        <v>0</v>
      </c>
      <c r="K15" s="162">
        <f t="shared" si="1"/>
        <v>0</v>
      </c>
      <c r="L15" s="15"/>
      <c r="M15" s="84"/>
      <c r="N15" s="66"/>
      <c r="T15" s="46"/>
      <c r="U15" s="46"/>
      <c r="V15" s="1"/>
      <c r="W15" s="1"/>
      <c r="X15" s="1"/>
      <c r="Y15" s="1"/>
    </row>
    <row r="16" spans="1:25" ht="12.75">
      <c r="A16" s="44" t="s">
        <v>41</v>
      </c>
      <c r="B16" s="148"/>
      <c r="C16" s="13"/>
      <c r="D16" s="44" t="s">
        <v>42</v>
      </c>
      <c r="E16" s="98"/>
      <c r="F16" s="98"/>
      <c r="G16" s="162"/>
      <c r="H16" s="91"/>
      <c r="I16" s="138"/>
      <c r="J16" s="162"/>
      <c r="K16" s="162"/>
      <c r="L16" s="15"/>
      <c r="M16" s="84"/>
      <c r="N16" s="31"/>
      <c r="T16" s="46"/>
      <c r="U16" s="46"/>
      <c r="V16" s="1"/>
      <c r="W16" s="1"/>
      <c r="X16" s="1"/>
      <c r="Y16" s="1"/>
    </row>
    <row r="17" spans="1:25" ht="12.75">
      <c r="A17" s="13"/>
      <c r="B17" s="148" t="s">
        <v>303</v>
      </c>
      <c r="C17" s="13">
        <v>610</v>
      </c>
      <c r="D17" s="13" t="s">
        <v>43</v>
      </c>
      <c r="E17" s="93">
        <v>9341.02</v>
      </c>
      <c r="F17" s="93">
        <v>9873.99</v>
      </c>
      <c r="G17" s="86">
        <v>10230</v>
      </c>
      <c r="H17" s="86">
        <v>10350</v>
      </c>
      <c r="I17" s="135">
        <v>10470</v>
      </c>
      <c r="J17" s="86">
        <v>10900</v>
      </c>
      <c r="K17" s="86">
        <v>11500</v>
      </c>
      <c r="L17" s="5"/>
      <c r="M17" s="84"/>
      <c r="N17" s="209"/>
      <c r="T17" s="46"/>
      <c r="U17" s="46"/>
      <c r="V17" s="1"/>
      <c r="W17" s="1"/>
      <c r="X17" s="1"/>
      <c r="Y17" s="1"/>
    </row>
    <row r="18" spans="1:25" ht="12.75">
      <c r="A18" s="13"/>
      <c r="B18" s="148" t="s">
        <v>303</v>
      </c>
      <c r="C18" s="13">
        <v>620</v>
      </c>
      <c r="D18" s="13" t="s">
        <v>39</v>
      </c>
      <c r="E18" s="97">
        <v>3281.99</v>
      </c>
      <c r="F18" s="97">
        <v>3271.73</v>
      </c>
      <c r="G18" s="88">
        <v>3580</v>
      </c>
      <c r="H18" s="88">
        <v>3530</v>
      </c>
      <c r="I18" s="137">
        <v>3220</v>
      </c>
      <c r="J18" s="88">
        <v>3380</v>
      </c>
      <c r="K18" s="88">
        <v>3550</v>
      </c>
      <c r="L18" s="5"/>
      <c r="M18" s="84"/>
      <c r="N18" s="209"/>
      <c r="T18" s="46"/>
      <c r="U18" s="46"/>
      <c r="V18" s="1"/>
      <c r="W18" s="1"/>
      <c r="X18" s="1"/>
      <c r="Y18" s="1"/>
    </row>
    <row r="19" spans="1:25" ht="12.75">
      <c r="A19" s="13"/>
      <c r="B19" s="148" t="s">
        <v>303</v>
      </c>
      <c r="C19" s="13">
        <v>630</v>
      </c>
      <c r="D19" s="12" t="s">
        <v>81</v>
      </c>
      <c r="E19" s="90">
        <v>629.72</v>
      </c>
      <c r="F19" s="90">
        <v>760.72</v>
      </c>
      <c r="G19" s="87">
        <v>850</v>
      </c>
      <c r="H19" s="87">
        <v>950</v>
      </c>
      <c r="I19" s="136">
        <v>870</v>
      </c>
      <c r="J19" s="87">
        <v>1000</v>
      </c>
      <c r="K19" s="87">
        <v>1000</v>
      </c>
      <c r="L19" s="15"/>
      <c r="M19" s="84"/>
      <c r="N19" s="209"/>
      <c r="T19" s="46"/>
      <c r="U19" s="46"/>
      <c r="V19" s="1"/>
      <c r="W19" s="1"/>
      <c r="X19" s="1"/>
      <c r="Y19" s="1"/>
    </row>
    <row r="20" spans="1:25" ht="12.75">
      <c r="A20" s="13"/>
      <c r="B20" s="148" t="s">
        <v>303</v>
      </c>
      <c r="C20" s="13">
        <v>640</v>
      </c>
      <c r="D20" s="12" t="s">
        <v>44</v>
      </c>
      <c r="E20" s="90">
        <v>50</v>
      </c>
      <c r="F20" s="90">
        <v>50</v>
      </c>
      <c r="G20" s="87">
        <v>50</v>
      </c>
      <c r="H20" s="87">
        <v>50</v>
      </c>
      <c r="I20" s="136">
        <v>50</v>
      </c>
      <c r="J20" s="87">
        <v>50</v>
      </c>
      <c r="K20" s="87">
        <v>50</v>
      </c>
      <c r="L20" s="15"/>
      <c r="M20" s="210"/>
      <c r="N20" s="31"/>
      <c r="T20" s="46"/>
      <c r="U20" s="46"/>
      <c r="V20" s="1"/>
      <c r="W20" s="1"/>
      <c r="X20" s="1"/>
      <c r="Y20" s="1"/>
    </row>
    <row r="21" spans="1:25" ht="12.75">
      <c r="A21" s="13"/>
      <c r="B21" s="148"/>
      <c r="C21" s="13"/>
      <c r="D21" s="12" t="s">
        <v>36</v>
      </c>
      <c r="E21" s="90">
        <f aca="true" t="shared" si="2" ref="E21:K21">SUM(E17:E20)</f>
        <v>13302.73</v>
      </c>
      <c r="F21" s="90">
        <f>SUM(F17:F20)</f>
        <v>13956.439999999999</v>
      </c>
      <c r="G21" s="87">
        <f>SUM(G17:G20)</f>
        <v>14710</v>
      </c>
      <c r="H21" s="87">
        <f t="shared" si="2"/>
        <v>14880</v>
      </c>
      <c r="I21" s="136">
        <f t="shared" si="2"/>
        <v>14610</v>
      </c>
      <c r="J21" s="87">
        <f t="shared" si="2"/>
        <v>15330</v>
      </c>
      <c r="K21" s="87">
        <f t="shared" si="2"/>
        <v>16100</v>
      </c>
      <c r="L21" s="15"/>
      <c r="M21" s="210"/>
      <c r="N21" s="31"/>
      <c r="T21" s="46"/>
      <c r="U21" s="46"/>
      <c r="V21" s="1"/>
      <c r="W21" s="1"/>
      <c r="X21" s="1"/>
      <c r="Y21" s="1"/>
    </row>
    <row r="22" spans="1:25" ht="12.75">
      <c r="A22" s="44" t="s">
        <v>45</v>
      </c>
      <c r="B22" s="148"/>
      <c r="C22" s="13"/>
      <c r="D22" s="49" t="s">
        <v>46</v>
      </c>
      <c r="E22" s="97"/>
      <c r="F22" s="97"/>
      <c r="G22" s="88"/>
      <c r="H22" s="88"/>
      <c r="I22" s="137"/>
      <c r="J22" s="88"/>
      <c r="K22" s="88"/>
      <c r="L22" s="15"/>
      <c r="M22" s="84"/>
      <c r="N22" s="209"/>
      <c r="T22" s="46"/>
      <c r="U22" s="46"/>
      <c r="V22" s="1"/>
      <c r="W22" s="1"/>
      <c r="X22" s="1"/>
      <c r="Y22" s="1"/>
    </row>
    <row r="23" spans="1:25" ht="12.75">
      <c r="A23" s="44" t="s">
        <v>47</v>
      </c>
      <c r="B23" s="148"/>
      <c r="C23" s="50"/>
      <c r="D23" s="44" t="s">
        <v>48</v>
      </c>
      <c r="E23" s="98"/>
      <c r="F23" s="98"/>
      <c r="G23" s="162"/>
      <c r="H23" s="91"/>
      <c r="I23" s="138"/>
      <c r="J23" s="162"/>
      <c r="K23" s="162"/>
      <c r="L23" s="15"/>
      <c r="M23" s="84"/>
      <c r="N23" s="209"/>
      <c r="T23" s="46"/>
      <c r="U23" s="46"/>
      <c r="V23" s="1"/>
      <c r="W23" s="1"/>
      <c r="X23" s="1"/>
      <c r="Y23" s="1"/>
    </row>
    <row r="24" spans="1:25" ht="12.75">
      <c r="A24" s="13"/>
      <c r="B24" s="148" t="s">
        <v>304</v>
      </c>
      <c r="C24" s="13">
        <v>630</v>
      </c>
      <c r="D24" s="13" t="s">
        <v>49</v>
      </c>
      <c r="E24" s="90">
        <v>5160</v>
      </c>
      <c r="F24" s="90">
        <v>4200</v>
      </c>
      <c r="G24" s="87">
        <v>4200</v>
      </c>
      <c r="H24" s="87">
        <v>4200</v>
      </c>
      <c r="I24" s="136">
        <v>4200</v>
      </c>
      <c r="J24" s="87">
        <v>4200</v>
      </c>
      <c r="K24" s="87">
        <v>4200</v>
      </c>
      <c r="L24" s="15"/>
      <c r="M24" s="210"/>
      <c r="N24" s="31"/>
      <c r="T24" s="46"/>
      <c r="U24" s="46"/>
      <c r="V24" s="43"/>
      <c r="W24" s="1"/>
      <c r="X24" s="1"/>
      <c r="Y24" s="1"/>
    </row>
    <row r="25" spans="1:25" ht="12.75">
      <c r="A25" s="13"/>
      <c r="B25" s="148"/>
      <c r="C25" s="13"/>
      <c r="D25" s="12" t="s">
        <v>36</v>
      </c>
      <c r="E25" s="90">
        <f aca="true" t="shared" si="3" ref="E25:K25">SUM(E24)</f>
        <v>5160</v>
      </c>
      <c r="F25" s="90">
        <f>SUM(F24)</f>
        <v>4200</v>
      </c>
      <c r="G25" s="87">
        <f>SUM(G24)</f>
        <v>4200</v>
      </c>
      <c r="H25" s="87">
        <f t="shared" si="3"/>
        <v>4200</v>
      </c>
      <c r="I25" s="136">
        <f t="shared" si="3"/>
        <v>4200</v>
      </c>
      <c r="J25" s="87">
        <f t="shared" si="3"/>
        <v>4200</v>
      </c>
      <c r="K25" s="87">
        <f t="shared" si="3"/>
        <v>4200</v>
      </c>
      <c r="L25" s="15"/>
      <c r="M25" s="84"/>
      <c r="N25" s="66"/>
      <c r="T25" s="46"/>
      <c r="U25" s="46"/>
      <c r="V25" s="43"/>
      <c r="W25" s="1"/>
      <c r="X25" s="1"/>
      <c r="Y25" s="1"/>
    </row>
    <row r="26" spans="1:25" ht="12.75">
      <c r="A26" s="44" t="s">
        <v>50</v>
      </c>
      <c r="B26" s="148"/>
      <c r="C26" s="13"/>
      <c r="D26" s="44" t="s">
        <v>51</v>
      </c>
      <c r="E26" s="98"/>
      <c r="F26" s="97"/>
      <c r="G26" s="162"/>
      <c r="H26" s="91"/>
      <c r="I26" s="138"/>
      <c r="J26" s="162"/>
      <c r="K26" s="162"/>
      <c r="L26" s="15"/>
      <c r="M26" s="84"/>
      <c r="N26" s="66"/>
      <c r="T26" s="46"/>
      <c r="U26" s="46"/>
      <c r="V26" s="1"/>
      <c r="W26" s="1"/>
      <c r="X26" s="1"/>
      <c r="Y26" s="1"/>
    </row>
    <row r="27" spans="1:25" ht="12.75">
      <c r="A27" s="13"/>
      <c r="B27" s="148" t="s">
        <v>305</v>
      </c>
      <c r="C27" s="13">
        <v>640</v>
      </c>
      <c r="D27" s="13" t="s">
        <v>52</v>
      </c>
      <c r="E27" s="93">
        <v>7376.22</v>
      </c>
      <c r="F27" s="93">
        <v>11878.69</v>
      </c>
      <c r="G27" s="86">
        <v>5000</v>
      </c>
      <c r="H27" s="86">
        <v>8605</v>
      </c>
      <c r="I27" s="135">
        <v>9200</v>
      </c>
      <c r="J27" s="86">
        <v>9200</v>
      </c>
      <c r="K27" s="86">
        <v>9200</v>
      </c>
      <c r="L27" s="32"/>
      <c r="M27" s="210"/>
      <c r="N27" s="220"/>
      <c r="T27" s="46"/>
      <c r="U27" s="46"/>
      <c r="V27" s="1"/>
      <c r="W27" s="1"/>
      <c r="X27" s="1"/>
      <c r="Y27" s="1"/>
    </row>
    <row r="28" spans="1:25" ht="12.75">
      <c r="A28" s="13"/>
      <c r="B28" s="148"/>
      <c r="C28" s="13"/>
      <c r="D28" s="12" t="s">
        <v>36</v>
      </c>
      <c r="E28" s="93">
        <f aca="true" t="shared" si="4" ref="E28:K28">SUM(E27)</f>
        <v>7376.22</v>
      </c>
      <c r="F28" s="93">
        <f>SUM(F27)</f>
        <v>11878.69</v>
      </c>
      <c r="G28" s="86">
        <f>SUM(G27)</f>
        <v>5000</v>
      </c>
      <c r="H28" s="86">
        <f t="shared" si="4"/>
        <v>8605</v>
      </c>
      <c r="I28" s="135">
        <f t="shared" si="4"/>
        <v>9200</v>
      </c>
      <c r="J28" s="86">
        <f t="shared" si="4"/>
        <v>9200</v>
      </c>
      <c r="K28" s="86">
        <f t="shared" si="4"/>
        <v>9200</v>
      </c>
      <c r="L28" s="32"/>
      <c r="M28" s="210"/>
      <c r="N28" s="211"/>
      <c r="T28" s="46"/>
      <c r="U28" s="46"/>
      <c r="V28" s="1"/>
      <c r="W28" s="1"/>
      <c r="X28" s="1"/>
      <c r="Y28" s="1"/>
    </row>
    <row r="29" spans="1:25" ht="12.75">
      <c r="A29" s="170" t="s">
        <v>53</v>
      </c>
      <c r="B29" s="171"/>
      <c r="C29" s="170"/>
      <c r="D29" s="170" t="s">
        <v>54</v>
      </c>
      <c r="E29" s="172">
        <f>E33+E39</f>
        <v>1486.9</v>
      </c>
      <c r="F29" s="172">
        <f>F33+F39+F36</f>
        <v>7716.92</v>
      </c>
      <c r="G29" s="174">
        <f>G33+G39</f>
        <v>2500</v>
      </c>
      <c r="H29" s="174">
        <f>H33+H39+H36</f>
        <v>4857</v>
      </c>
      <c r="I29" s="174">
        <f>I33+I39</f>
        <v>2700</v>
      </c>
      <c r="J29" s="173">
        <f>J33+J39</f>
        <v>2700</v>
      </c>
      <c r="K29" s="173">
        <f>K33+K39</f>
        <v>2700</v>
      </c>
      <c r="L29" s="20"/>
      <c r="M29" s="210"/>
      <c r="N29" s="209"/>
      <c r="T29" s="46"/>
      <c r="U29" s="46"/>
      <c r="V29" s="1"/>
      <c r="W29" s="1"/>
      <c r="X29" s="1"/>
      <c r="Y29" s="1"/>
    </row>
    <row r="30" spans="1:25" ht="12.75">
      <c r="A30" s="44" t="s">
        <v>55</v>
      </c>
      <c r="B30" s="148"/>
      <c r="C30" s="13"/>
      <c r="D30" s="44" t="s">
        <v>56</v>
      </c>
      <c r="E30" s="99"/>
      <c r="F30" s="99"/>
      <c r="G30" s="89"/>
      <c r="H30" s="89"/>
      <c r="I30" s="139"/>
      <c r="J30" s="89"/>
      <c r="K30" s="89"/>
      <c r="L30" s="15"/>
      <c r="M30" s="84"/>
      <c r="N30" s="209"/>
      <c r="T30" s="46"/>
      <c r="U30" s="46"/>
      <c r="V30" s="1"/>
      <c r="W30" s="1"/>
      <c r="X30" s="1"/>
      <c r="Y30" s="1"/>
    </row>
    <row r="31" spans="1:25" ht="12.75">
      <c r="A31" s="51" t="s">
        <v>57</v>
      </c>
      <c r="B31" s="148"/>
      <c r="C31" s="13"/>
      <c r="D31" s="44" t="s">
        <v>58</v>
      </c>
      <c r="E31" s="90"/>
      <c r="F31" s="90"/>
      <c r="G31" s="87"/>
      <c r="H31" s="87"/>
      <c r="I31" s="136"/>
      <c r="J31" s="87"/>
      <c r="K31" s="87"/>
      <c r="L31" s="15"/>
      <c r="M31" s="84"/>
      <c r="N31" s="209"/>
      <c r="T31" s="46"/>
      <c r="U31" s="46"/>
      <c r="V31" s="1"/>
      <c r="W31" s="1"/>
      <c r="X31" s="1"/>
      <c r="Y31" s="1"/>
    </row>
    <row r="32" spans="1:25" ht="12.75">
      <c r="A32" s="13"/>
      <c r="B32" s="148" t="s">
        <v>303</v>
      </c>
      <c r="C32" s="13">
        <v>630</v>
      </c>
      <c r="D32" s="13" t="s">
        <v>59</v>
      </c>
      <c r="E32" s="90">
        <v>541.9</v>
      </c>
      <c r="F32" s="90">
        <v>664.52</v>
      </c>
      <c r="G32" s="87">
        <v>500</v>
      </c>
      <c r="H32" s="87">
        <v>500</v>
      </c>
      <c r="I32" s="136">
        <v>700</v>
      </c>
      <c r="J32" s="87">
        <v>700</v>
      </c>
      <c r="K32" s="87">
        <v>700</v>
      </c>
      <c r="L32" s="15"/>
      <c r="M32" s="84"/>
      <c r="N32" s="209"/>
      <c r="T32" s="46"/>
      <c r="U32" s="46"/>
      <c r="V32" s="1"/>
      <c r="W32" s="1"/>
      <c r="X32" s="1"/>
      <c r="Y32" s="1"/>
    </row>
    <row r="33" spans="1:25" ht="12.75">
      <c r="A33" s="13"/>
      <c r="B33" s="148"/>
      <c r="C33" s="13"/>
      <c r="D33" s="12" t="s">
        <v>36</v>
      </c>
      <c r="E33" s="90">
        <f aca="true" t="shared" si="5" ref="E33:K33">SUM(E32)</f>
        <v>541.9</v>
      </c>
      <c r="F33" s="90">
        <f>SUM(F32)</f>
        <v>664.52</v>
      </c>
      <c r="G33" s="87">
        <f>SUM(G32)</f>
        <v>500</v>
      </c>
      <c r="H33" s="87">
        <f t="shared" si="5"/>
        <v>500</v>
      </c>
      <c r="I33" s="136">
        <f t="shared" si="5"/>
        <v>700</v>
      </c>
      <c r="J33" s="87">
        <f t="shared" si="5"/>
        <v>700</v>
      </c>
      <c r="K33" s="87">
        <f t="shared" si="5"/>
        <v>700</v>
      </c>
      <c r="L33" s="15"/>
      <c r="M33" s="84"/>
      <c r="N33" s="209"/>
      <c r="T33" s="46"/>
      <c r="U33" s="46"/>
      <c r="V33" s="1"/>
      <c r="W33" s="1"/>
      <c r="X33" s="1"/>
      <c r="Y33" s="1"/>
    </row>
    <row r="34" spans="1:25" ht="12.75">
      <c r="A34" s="51" t="s">
        <v>332</v>
      </c>
      <c r="B34" s="148"/>
      <c r="C34" s="13"/>
      <c r="D34" s="65" t="s">
        <v>333</v>
      </c>
      <c r="E34" s="90"/>
      <c r="F34" s="90"/>
      <c r="G34" s="87"/>
      <c r="H34" s="87"/>
      <c r="I34" s="136"/>
      <c r="J34" s="87"/>
      <c r="K34" s="87"/>
      <c r="L34" s="15"/>
      <c r="M34" s="84"/>
      <c r="N34" s="209"/>
      <c r="T34" s="46"/>
      <c r="U34" s="46"/>
      <c r="V34" s="1"/>
      <c r="W34" s="1"/>
      <c r="X34" s="1"/>
      <c r="Y34" s="1"/>
    </row>
    <row r="35" spans="1:25" ht="12.75">
      <c r="A35" s="13"/>
      <c r="B35" s="13" t="s">
        <v>306</v>
      </c>
      <c r="C35" s="13">
        <v>630</v>
      </c>
      <c r="D35" s="12" t="s">
        <v>334</v>
      </c>
      <c r="E35" s="90"/>
      <c r="F35" s="90">
        <v>5102.4</v>
      </c>
      <c r="G35" s="87"/>
      <c r="H35" s="87">
        <v>2357</v>
      </c>
      <c r="I35" s="136"/>
      <c r="J35" s="87"/>
      <c r="K35" s="87"/>
      <c r="L35" s="15"/>
      <c r="M35" s="210"/>
      <c r="N35" s="209"/>
      <c r="T35" s="46"/>
      <c r="U35" s="46"/>
      <c r="V35" s="1"/>
      <c r="W35" s="1"/>
      <c r="X35" s="1"/>
      <c r="Y35" s="1"/>
    </row>
    <row r="36" spans="1:25" ht="12.75">
      <c r="A36" s="13"/>
      <c r="B36" s="148"/>
      <c r="C36" s="13"/>
      <c r="D36" s="12" t="s">
        <v>36</v>
      </c>
      <c r="E36" s="90"/>
      <c r="F36" s="90">
        <f>SUM(F35)</f>
        <v>5102.4</v>
      </c>
      <c r="G36" s="87"/>
      <c r="H36" s="87">
        <f>SUM(H35)</f>
        <v>2357</v>
      </c>
      <c r="I36" s="136"/>
      <c r="J36" s="87"/>
      <c r="K36" s="87"/>
      <c r="L36" s="15"/>
      <c r="M36" s="84"/>
      <c r="N36" s="209"/>
      <c r="T36" s="46"/>
      <c r="U36" s="46"/>
      <c r="V36" s="1"/>
      <c r="W36" s="1"/>
      <c r="X36" s="1"/>
      <c r="Y36" s="1"/>
    </row>
    <row r="37" spans="1:25" ht="12.75">
      <c r="A37" s="13" t="s">
        <v>60</v>
      </c>
      <c r="B37" s="148"/>
      <c r="C37" s="13"/>
      <c r="D37" s="44" t="s">
        <v>61</v>
      </c>
      <c r="E37" s="90"/>
      <c r="F37" s="90"/>
      <c r="G37" s="87"/>
      <c r="H37" s="87"/>
      <c r="I37" s="136"/>
      <c r="J37" s="87"/>
      <c r="K37" s="87"/>
      <c r="L37" s="15"/>
      <c r="M37" s="84"/>
      <c r="N37" s="209"/>
      <c r="T37" s="46"/>
      <c r="U37" s="46"/>
      <c r="V37" s="1"/>
      <c r="W37" s="1"/>
      <c r="X37" s="1"/>
      <c r="Y37" s="1"/>
    </row>
    <row r="38" spans="1:25" ht="12.75">
      <c r="A38" s="13"/>
      <c r="B38" s="148" t="s">
        <v>308</v>
      </c>
      <c r="C38" s="13">
        <v>630</v>
      </c>
      <c r="D38" s="13" t="s">
        <v>62</v>
      </c>
      <c r="E38" s="90">
        <v>945</v>
      </c>
      <c r="F38" s="90">
        <v>1950</v>
      </c>
      <c r="G38" s="87">
        <v>2000</v>
      </c>
      <c r="H38" s="87">
        <v>2000</v>
      </c>
      <c r="I38" s="136">
        <v>2000</v>
      </c>
      <c r="J38" s="87">
        <v>2000</v>
      </c>
      <c r="K38" s="87">
        <v>2000</v>
      </c>
      <c r="L38" s="15"/>
      <c r="M38" s="210"/>
      <c r="N38" s="220"/>
      <c r="T38" s="46"/>
      <c r="U38" s="46"/>
      <c r="V38" s="1"/>
      <c r="W38" s="1"/>
      <c r="X38" s="1"/>
      <c r="Y38" s="1"/>
    </row>
    <row r="39" spans="1:25" ht="12.75">
      <c r="A39" s="13"/>
      <c r="B39" s="148"/>
      <c r="C39" s="13"/>
      <c r="D39" s="12" t="s">
        <v>36</v>
      </c>
      <c r="E39" s="90">
        <f aca="true" t="shared" si="6" ref="E39:K39">SUM(E38)</f>
        <v>945</v>
      </c>
      <c r="F39" s="90">
        <f>SUM(F38)</f>
        <v>1950</v>
      </c>
      <c r="G39" s="87">
        <f>SUM(G38)</f>
        <v>2000</v>
      </c>
      <c r="H39" s="87">
        <f t="shared" si="6"/>
        <v>2000</v>
      </c>
      <c r="I39" s="136">
        <f t="shared" si="6"/>
        <v>2000</v>
      </c>
      <c r="J39" s="87">
        <f t="shared" si="6"/>
        <v>2000</v>
      </c>
      <c r="K39" s="87">
        <f t="shared" si="6"/>
        <v>2000</v>
      </c>
      <c r="L39" s="15"/>
      <c r="M39" s="210"/>
      <c r="N39" s="66"/>
      <c r="T39" s="46"/>
      <c r="U39" s="46"/>
      <c r="V39" s="1"/>
      <c r="W39" s="1"/>
      <c r="X39" s="1"/>
      <c r="Y39" s="1"/>
    </row>
    <row r="40" spans="1:25" ht="12.75">
      <c r="A40" s="170" t="s">
        <v>63</v>
      </c>
      <c r="B40" s="171"/>
      <c r="C40" s="170"/>
      <c r="D40" s="170" t="s">
        <v>64</v>
      </c>
      <c r="E40" s="172">
        <f>E43+E46+E49+E52+E59+E64+E53+E55</f>
        <v>91446.37999999999</v>
      </c>
      <c r="F40" s="172">
        <f>F43+F46+F49+F52+F59+F64+F55</f>
        <v>58089.68000000001</v>
      </c>
      <c r="G40" s="174">
        <f>G43+G46+G49+G52+G59+G64+G55</f>
        <v>46950</v>
      </c>
      <c r="H40" s="174">
        <f>H43+H46+H49+H52+H59+H64+H53+H55</f>
        <v>118470</v>
      </c>
      <c r="I40" s="174">
        <f>I43+I46+I49+I52+I59+I64+I55</f>
        <v>58750</v>
      </c>
      <c r="J40" s="173">
        <f>J43+J46+J49+J52+J59+J64+J55</f>
        <v>79650</v>
      </c>
      <c r="K40" s="173">
        <f>K43+K46+K49+K52+K59+K64+K55</f>
        <v>64950</v>
      </c>
      <c r="L40" s="20"/>
      <c r="M40" s="84"/>
      <c r="N40" s="209"/>
      <c r="T40" s="46"/>
      <c r="U40" s="46"/>
      <c r="V40" s="1"/>
      <c r="W40" s="1"/>
      <c r="X40" s="1"/>
      <c r="Y40" s="1"/>
    </row>
    <row r="41" spans="1:25" ht="12.75">
      <c r="A41" s="44" t="s">
        <v>65</v>
      </c>
      <c r="B41" s="148"/>
      <c r="C41" s="13"/>
      <c r="D41" s="44" t="s">
        <v>66</v>
      </c>
      <c r="E41" s="93"/>
      <c r="F41" s="93"/>
      <c r="G41" s="86"/>
      <c r="H41" s="86"/>
      <c r="I41" s="135"/>
      <c r="J41" s="86"/>
      <c r="K41" s="86"/>
      <c r="L41" s="16"/>
      <c r="M41" s="84"/>
      <c r="N41" s="209"/>
      <c r="T41" s="46"/>
      <c r="U41" s="46"/>
      <c r="V41" s="1"/>
      <c r="W41" s="1"/>
      <c r="X41" s="1"/>
      <c r="Y41" s="1"/>
    </row>
    <row r="42" spans="1:25" ht="12.75">
      <c r="A42" s="13"/>
      <c r="B42" s="148" t="s">
        <v>303</v>
      </c>
      <c r="C42" s="13">
        <v>630</v>
      </c>
      <c r="D42" s="13" t="s">
        <v>67</v>
      </c>
      <c r="E42" s="90">
        <v>2700</v>
      </c>
      <c r="F42" s="90">
        <v>3716.86</v>
      </c>
      <c r="G42" s="87">
        <v>4000</v>
      </c>
      <c r="H42" s="87">
        <v>4900</v>
      </c>
      <c r="I42" s="136">
        <v>4800</v>
      </c>
      <c r="J42" s="87">
        <v>5000</v>
      </c>
      <c r="K42" s="87">
        <v>5000</v>
      </c>
      <c r="L42" s="15"/>
      <c r="M42" s="210"/>
      <c r="N42" s="209"/>
      <c r="T42" s="46"/>
      <c r="U42" s="46"/>
      <c r="V42" s="43"/>
      <c r="W42" s="1"/>
      <c r="X42" s="1"/>
      <c r="Y42" s="1"/>
    </row>
    <row r="43" spans="1:25" ht="12.75">
      <c r="A43" s="13"/>
      <c r="B43" s="148"/>
      <c r="C43" s="13"/>
      <c r="D43" s="12" t="s">
        <v>36</v>
      </c>
      <c r="E43" s="90">
        <f aca="true" t="shared" si="7" ref="E43:K43">SUM(E42)</f>
        <v>2700</v>
      </c>
      <c r="F43" s="90">
        <f>SUM(F42)</f>
        <v>3716.86</v>
      </c>
      <c r="G43" s="87">
        <f>SUM(G42)</f>
        <v>4000</v>
      </c>
      <c r="H43" s="87">
        <f t="shared" si="7"/>
        <v>4900</v>
      </c>
      <c r="I43" s="136">
        <f t="shared" si="7"/>
        <v>4800</v>
      </c>
      <c r="J43" s="87">
        <f t="shared" si="7"/>
        <v>5000</v>
      </c>
      <c r="K43" s="87">
        <f t="shared" si="7"/>
        <v>5000</v>
      </c>
      <c r="L43" s="15"/>
      <c r="M43" s="84"/>
      <c r="N43" s="209"/>
      <c r="T43" s="46"/>
      <c r="U43" s="46"/>
      <c r="V43" s="43"/>
      <c r="W43" s="1"/>
      <c r="X43" s="1"/>
      <c r="Y43" s="1"/>
    </row>
    <row r="44" spans="1:25" ht="12.75">
      <c r="A44" s="44" t="s">
        <v>68</v>
      </c>
      <c r="B44" s="148"/>
      <c r="C44" s="13"/>
      <c r="D44" s="44" t="s">
        <v>69</v>
      </c>
      <c r="E44" s="90"/>
      <c r="F44" s="90"/>
      <c r="G44" s="87"/>
      <c r="H44" s="87"/>
      <c r="I44" s="136"/>
      <c r="J44" s="87"/>
      <c r="K44" s="87"/>
      <c r="L44" s="15"/>
      <c r="M44" s="84"/>
      <c r="N44" s="209"/>
      <c r="T44" s="1"/>
      <c r="U44" s="1"/>
      <c r="V44" s="1"/>
      <c r="W44" s="1"/>
      <c r="X44" s="1"/>
      <c r="Y44" s="1"/>
    </row>
    <row r="45" spans="1:25" ht="12.75">
      <c r="A45" s="13"/>
      <c r="B45" s="148" t="s">
        <v>303</v>
      </c>
      <c r="C45" s="13">
        <v>630</v>
      </c>
      <c r="D45" s="13" t="s">
        <v>70</v>
      </c>
      <c r="E45" s="90">
        <v>1560</v>
      </c>
      <c r="F45" s="90">
        <v>1811</v>
      </c>
      <c r="G45" s="87">
        <v>2100</v>
      </c>
      <c r="H45" s="87">
        <v>2200</v>
      </c>
      <c r="I45" s="136">
        <v>2100</v>
      </c>
      <c r="J45" s="87">
        <v>2100</v>
      </c>
      <c r="K45" s="87">
        <v>2100</v>
      </c>
      <c r="L45" s="15"/>
      <c r="M45" s="210"/>
      <c r="N45" s="209"/>
      <c r="T45" s="46"/>
      <c r="U45" s="1"/>
      <c r="V45" s="1"/>
      <c r="W45" s="1"/>
      <c r="X45" s="1"/>
      <c r="Y45" s="1"/>
    </row>
    <row r="46" spans="1:25" ht="12.75">
      <c r="A46" s="13"/>
      <c r="B46" s="148"/>
      <c r="C46" s="13"/>
      <c r="D46" s="12" t="s">
        <v>36</v>
      </c>
      <c r="E46" s="90">
        <f aca="true" t="shared" si="8" ref="E46:K46">SUM(E45)</f>
        <v>1560</v>
      </c>
      <c r="F46" s="90">
        <f>SUM(F45)</f>
        <v>1811</v>
      </c>
      <c r="G46" s="87">
        <f>SUM(G45)</f>
        <v>2100</v>
      </c>
      <c r="H46" s="87">
        <f t="shared" si="8"/>
        <v>2200</v>
      </c>
      <c r="I46" s="136">
        <f t="shared" si="8"/>
        <v>2100</v>
      </c>
      <c r="J46" s="87">
        <f t="shared" si="8"/>
        <v>2100</v>
      </c>
      <c r="K46" s="87">
        <f t="shared" si="8"/>
        <v>2100</v>
      </c>
      <c r="L46" s="15"/>
      <c r="M46" s="84"/>
      <c r="N46" s="209"/>
      <c r="T46" s="46"/>
      <c r="U46" s="1"/>
      <c r="V46" s="1"/>
      <c r="W46" s="1"/>
      <c r="X46" s="1"/>
      <c r="Y46" s="1"/>
    </row>
    <row r="47" spans="1:25" ht="12.75">
      <c r="A47" s="52" t="s">
        <v>71</v>
      </c>
      <c r="B47" s="148"/>
      <c r="C47" s="13"/>
      <c r="D47" s="44" t="s">
        <v>72</v>
      </c>
      <c r="E47" s="90"/>
      <c r="F47" s="90"/>
      <c r="G47" s="87"/>
      <c r="H47" s="87"/>
      <c r="I47" s="136"/>
      <c r="J47" s="87"/>
      <c r="K47" s="87"/>
      <c r="L47" s="15"/>
      <c r="M47" s="84"/>
      <c r="N47" s="209"/>
      <c r="T47" s="1"/>
      <c r="U47" s="1"/>
      <c r="V47" s="1"/>
      <c r="W47" s="1"/>
      <c r="X47" s="1"/>
      <c r="Y47" s="1"/>
    </row>
    <row r="48" spans="1:25" ht="12.75">
      <c r="A48" s="13"/>
      <c r="B48" s="148" t="s">
        <v>303</v>
      </c>
      <c r="C48" s="13">
        <v>630</v>
      </c>
      <c r="D48" s="13" t="s">
        <v>73</v>
      </c>
      <c r="E48" s="90">
        <v>1425.2</v>
      </c>
      <c r="F48" s="90">
        <v>1540</v>
      </c>
      <c r="G48" s="87">
        <v>3000</v>
      </c>
      <c r="H48" s="87">
        <v>3000</v>
      </c>
      <c r="I48" s="136">
        <v>3000</v>
      </c>
      <c r="J48" s="87">
        <v>3000</v>
      </c>
      <c r="K48" s="87">
        <v>3000</v>
      </c>
      <c r="L48" s="15"/>
      <c r="M48" s="210"/>
      <c r="N48" s="209"/>
      <c r="T48" s="1"/>
      <c r="U48" s="1"/>
      <c r="V48" s="1"/>
      <c r="W48" s="1"/>
      <c r="X48" s="1"/>
      <c r="Y48" s="1"/>
    </row>
    <row r="49" spans="1:25" ht="12.75">
      <c r="A49" s="13"/>
      <c r="B49" s="148"/>
      <c r="C49" s="13"/>
      <c r="D49" s="12" t="s">
        <v>36</v>
      </c>
      <c r="E49" s="90">
        <f aca="true" t="shared" si="9" ref="E49:K49">SUM(E48:E48)</f>
        <v>1425.2</v>
      </c>
      <c r="F49" s="90">
        <f>SUM(F48:F48)</f>
        <v>1540</v>
      </c>
      <c r="G49" s="87">
        <f>SUM(G48:G48)</f>
        <v>3000</v>
      </c>
      <c r="H49" s="87">
        <f t="shared" si="9"/>
        <v>3000</v>
      </c>
      <c r="I49" s="136">
        <f t="shared" si="9"/>
        <v>3000</v>
      </c>
      <c r="J49" s="87">
        <f t="shared" si="9"/>
        <v>3000</v>
      </c>
      <c r="K49" s="87">
        <f t="shared" si="9"/>
        <v>3000</v>
      </c>
      <c r="L49" s="15"/>
      <c r="M49" s="84"/>
      <c r="N49" s="209"/>
      <c r="T49" s="1"/>
      <c r="U49" s="1"/>
      <c r="V49" s="1"/>
      <c r="W49" s="1"/>
      <c r="X49" s="1"/>
      <c r="Y49" s="1"/>
    </row>
    <row r="50" spans="1:25" ht="12.75">
      <c r="A50" s="44" t="s">
        <v>74</v>
      </c>
      <c r="B50" s="148"/>
      <c r="C50" s="13"/>
      <c r="D50" s="44" t="s">
        <v>75</v>
      </c>
      <c r="E50" s="90"/>
      <c r="F50" s="90"/>
      <c r="G50" s="87"/>
      <c r="H50" s="87"/>
      <c r="I50" s="136"/>
      <c r="J50" s="87"/>
      <c r="K50" s="87"/>
      <c r="L50" s="15"/>
      <c r="M50" s="84"/>
      <c r="N50" s="209"/>
      <c r="T50" s="1"/>
      <c r="U50" s="1"/>
      <c r="V50" s="1"/>
      <c r="W50" s="1"/>
      <c r="X50" s="1"/>
      <c r="Y50" s="1"/>
    </row>
    <row r="51" spans="1:14" ht="12.75">
      <c r="A51" s="13"/>
      <c r="B51" s="148" t="s">
        <v>303</v>
      </c>
      <c r="C51" s="13">
        <v>630</v>
      </c>
      <c r="D51" s="12" t="s">
        <v>307</v>
      </c>
      <c r="E51" s="90">
        <v>33133.39</v>
      </c>
      <c r="F51" s="90">
        <v>17548.79</v>
      </c>
      <c r="G51" s="87">
        <v>13000</v>
      </c>
      <c r="H51" s="87">
        <v>35330</v>
      </c>
      <c r="I51" s="136">
        <v>12000</v>
      </c>
      <c r="J51" s="87">
        <v>20000</v>
      </c>
      <c r="K51" s="87">
        <v>25000</v>
      </c>
      <c r="L51" s="32"/>
      <c r="M51" s="210"/>
      <c r="N51" s="209"/>
    </row>
    <row r="52" spans="1:14" ht="12.75">
      <c r="A52" s="13"/>
      <c r="B52" s="148"/>
      <c r="C52" s="13"/>
      <c r="D52" s="12" t="s">
        <v>36</v>
      </c>
      <c r="E52" s="90">
        <f aca="true" t="shared" si="10" ref="E52:K52">SUM(E51:E51)</f>
        <v>33133.39</v>
      </c>
      <c r="F52" s="90">
        <f>SUM(F51:F51)</f>
        <v>17548.79</v>
      </c>
      <c r="G52" s="87">
        <f>SUM(G51:G51)</f>
        <v>13000</v>
      </c>
      <c r="H52" s="87">
        <f t="shared" si="10"/>
        <v>35330</v>
      </c>
      <c r="I52" s="136">
        <f t="shared" si="10"/>
        <v>12000</v>
      </c>
      <c r="J52" s="87">
        <f t="shared" si="10"/>
        <v>20000</v>
      </c>
      <c r="K52" s="87">
        <f t="shared" si="10"/>
        <v>25000</v>
      </c>
      <c r="L52" s="32"/>
      <c r="M52" s="84"/>
      <c r="N52" s="209"/>
    </row>
    <row r="53" spans="1:14" ht="12.75">
      <c r="A53" s="44" t="s">
        <v>265</v>
      </c>
      <c r="B53" s="148"/>
      <c r="C53" s="13"/>
      <c r="D53" s="65" t="s">
        <v>266</v>
      </c>
      <c r="E53" s="90"/>
      <c r="F53" s="90"/>
      <c r="G53" s="87"/>
      <c r="H53" s="87"/>
      <c r="I53" s="136"/>
      <c r="J53" s="87"/>
      <c r="K53" s="87"/>
      <c r="L53" s="32"/>
      <c r="M53" s="210"/>
      <c r="N53" s="209"/>
    </row>
    <row r="54" spans="1:14" ht="12.75">
      <c r="A54" s="44"/>
      <c r="B54" s="148" t="s">
        <v>306</v>
      </c>
      <c r="C54" s="13">
        <v>710</v>
      </c>
      <c r="D54" s="12" t="s">
        <v>266</v>
      </c>
      <c r="E54" s="90">
        <v>5700</v>
      </c>
      <c r="F54" s="90">
        <v>552.4</v>
      </c>
      <c r="G54" s="87">
        <v>5000</v>
      </c>
      <c r="H54" s="87">
        <v>5000</v>
      </c>
      <c r="I54" s="136">
        <v>7000</v>
      </c>
      <c r="J54" s="87">
        <v>5000</v>
      </c>
      <c r="K54" s="87">
        <v>5000</v>
      </c>
      <c r="L54" s="32"/>
      <c r="M54" s="210"/>
      <c r="N54" s="31"/>
    </row>
    <row r="55" spans="1:14" ht="12.75">
      <c r="A55" s="44"/>
      <c r="B55" s="148"/>
      <c r="C55" s="13"/>
      <c r="D55" s="65" t="s">
        <v>278</v>
      </c>
      <c r="E55" s="90">
        <f aca="true" t="shared" si="11" ref="E55:K55">SUM(E54)</f>
        <v>5700</v>
      </c>
      <c r="F55" s="90">
        <f>SUM(F54)</f>
        <v>552.4</v>
      </c>
      <c r="G55" s="87">
        <f>SUM(G54)</f>
        <v>5000</v>
      </c>
      <c r="H55" s="87">
        <f t="shared" si="11"/>
        <v>5000</v>
      </c>
      <c r="I55" s="136">
        <f t="shared" si="11"/>
        <v>7000</v>
      </c>
      <c r="J55" s="87">
        <f t="shared" si="11"/>
        <v>5000</v>
      </c>
      <c r="K55" s="87">
        <f t="shared" si="11"/>
        <v>5000</v>
      </c>
      <c r="L55" s="32"/>
      <c r="M55" s="84"/>
      <c r="N55" s="209"/>
    </row>
    <row r="56" spans="1:14" ht="12.75">
      <c r="A56" s="44" t="s">
        <v>76</v>
      </c>
      <c r="B56" s="148"/>
      <c r="C56" s="13"/>
      <c r="D56" s="44" t="s">
        <v>77</v>
      </c>
      <c r="E56" s="98"/>
      <c r="F56" s="98"/>
      <c r="G56" s="162"/>
      <c r="H56" s="91"/>
      <c r="I56" s="138"/>
      <c r="J56" s="162"/>
      <c r="K56" s="162"/>
      <c r="L56" s="15"/>
      <c r="M56" s="84"/>
      <c r="N56" s="209"/>
    </row>
    <row r="57" spans="1:14" ht="12.75">
      <c r="A57" s="44"/>
      <c r="B57" s="148" t="s">
        <v>306</v>
      </c>
      <c r="C57" s="50">
        <v>630</v>
      </c>
      <c r="D57" s="13" t="s">
        <v>367</v>
      </c>
      <c r="E57" s="90">
        <v>23436</v>
      </c>
      <c r="F57" s="90">
        <v>7992.4</v>
      </c>
      <c r="G57" s="87">
        <v>5000</v>
      </c>
      <c r="H57" s="87">
        <v>19470</v>
      </c>
      <c r="I57" s="136">
        <v>15000</v>
      </c>
      <c r="J57" s="87">
        <v>10000</v>
      </c>
      <c r="K57" s="87">
        <v>10000</v>
      </c>
      <c r="L57" s="15"/>
      <c r="M57" s="84"/>
      <c r="N57" s="209"/>
    </row>
    <row r="58" spans="1:14" ht="12.75">
      <c r="A58" s="13"/>
      <c r="B58" s="148" t="s">
        <v>306</v>
      </c>
      <c r="C58" s="50">
        <v>716</v>
      </c>
      <c r="D58" s="50" t="s">
        <v>251</v>
      </c>
      <c r="E58" s="90">
        <v>19560</v>
      </c>
      <c r="F58" s="90">
        <v>20109</v>
      </c>
      <c r="G58" s="87">
        <v>10000</v>
      </c>
      <c r="H58" s="87">
        <v>45000</v>
      </c>
      <c r="I58" s="136">
        <v>10000</v>
      </c>
      <c r="J58" s="87">
        <v>20000</v>
      </c>
      <c r="K58" s="87">
        <v>10000</v>
      </c>
      <c r="L58" s="15"/>
      <c r="M58" s="210"/>
      <c r="N58" s="209"/>
    </row>
    <row r="59" spans="1:14" ht="12.75">
      <c r="A59" s="13"/>
      <c r="B59" s="149"/>
      <c r="C59" s="50"/>
      <c r="D59" s="12" t="s">
        <v>36</v>
      </c>
      <c r="E59" s="90">
        <f aca="true" t="shared" si="12" ref="E59:K59">SUM(E57:E58)</f>
        <v>42996</v>
      </c>
      <c r="F59" s="90">
        <f>SUM(F57:F58)</f>
        <v>28101.4</v>
      </c>
      <c r="G59" s="87">
        <f>SUM(G57:G58)</f>
        <v>15000</v>
      </c>
      <c r="H59" s="87">
        <f t="shared" si="12"/>
        <v>64470</v>
      </c>
      <c r="I59" s="136">
        <f t="shared" si="12"/>
        <v>25000</v>
      </c>
      <c r="J59" s="87">
        <f t="shared" si="12"/>
        <v>30000</v>
      </c>
      <c r="K59" s="87">
        <f t="shared" si="12"/>
        <v>20000</v>
      </c>
      <c r="L59" s="15"/>
      <c r="M59" s="84"/>
      <c r="N59" s="209"/>
    </row>
    <row r="60" spans="1:14" ht="12.75">
      <c r="A60" s="44" t="s">
        <v>78</v>
      </c>
      <c r="B60" s="148"/>
      <c r="C60" s="13"/>
      <c r="D60" s="26" t="s">
        <v>79</v>
      </c>
      <c r="E60" s="90"/>
      <c r="F60" s="90"/>
      <c r="G60" s="90"/>
      <c r="H60" s="87"/>
      <c r="I60" s="140"/>
      <c r="J60" s="90"/>
      <c r="K60" s="90"/>
      <c r="L60" s="15"/>
      <c r="M60" s="84"/>
      <c r="N60" s="209"/>
    </row>
    <row r="61" spans="1:14" ht="12.75">
      <c r="A61" s="13"/>
      <c r="B61" s="148" t="s">
        <v>309</v>
      </c>
      <c r="C61" s="13">
        <v>610</v>
      </c>
      <c r="D61" s="13" t="s">
        <v>80</v>
      </c>
      <c r="E61" s="90">
        <v>400</v>
      </c>
      <c r="F61" s="90">
        <v>400</v>
      </c>
      <c r="G61" s="90">
        <v>400</v>
      </c>
      <c r="H61" s="87">
        <v>400</v>
      </c>
      <c r="I61" s="136">
        <v>400</v>
      </c>
      <c r="J61" s="90">
        <v>1200</v>
      </c>
      <c r="K61" s="87">
        <v>400</v>
      </c>
      <c r="L61" s="15"/>
      <c r="M61" s="84"/>
      <c r="N61" s="209"/>
    </row>
    <row r="62" spans="1:14" ht="12.75">
      <c r="A62" s="13"/>
      <c r="B62" s="148" t="s">
        <v>309</v>
      </c>
      <c r="C62" s="13">
        <v>620</v>
      </c>
      <c r="D62" s="13" t="s">
        <v>39</v>
      </c>
      <c r="E62" s="90">
        <v>368.09</v>
      </c>
      <c r="F62" s="90">
        <v>183.96</v>
      </c>
      <c r="G62" s="90">
        <v>200</v>
      </c>
      <c r="H62" s="87">
        <v>176</v>
      </c>
      <c r="I62" s="136">
        <v>200</v>
      </c>
      <c r="J62" s="90">
        <v>600</v>
      </c>
      <c r="K62" s="87">
        <v>200</v>
      </c>
      <c r="L62" s="15"/>
      <c r="M62" s="84"/>
      <c r="N62" s="209"/>
    </row>
    <row r="63" spans="1:12" ht="12.75">
      <c r="A63" s="13"/>
      <c r="B63" s="148" t="s">
        <v>309</v>
      </c>
      <c r="C63" s="13">
        <v>630</v>
      </c>
      <c r="D63" s="13" t="s">
        <v>81</v>
      </c>
      <c r="E63" s="90">
        <v>3163.7</v>
      </c>
      <c r="F63" s="90">
        <v>4235.27</v>
      </c>
      <c r="G63" s="90">
        <v>4250</v>
      </c>
      <c r="H63" s="87">
        <v>2994</v>
      </c>
      <c r="I63" s="136">
        <v>4250</v>
      </c>
      <c r="J63" s="90">
        <v>12750</v>
      </c>
      <c r="K63" s="87">
        <v>4250</v>
      </c>
      <c r="L63" s="15"/>
    </row>
    <row r="64" spans="1:12" ht="12.75">
      <c r="A64" s="13"/>
      <c r="B64" s="148"/>
      <c r="C64" s="13"/>
      <c r="D64" s="13" t="s">
        <v>82</v>
      </c>
      <c r="E64" s="90">
        <f aca="true" t="shared" si="13" ref="E64:J64">SUM(E61:E63)</f>
        <v>3931.79</v>
      </c>
      <c r="F64" s="90">
        <f>SUM(F61:F63)</f>
        <v>4819.2300000000005</v>
      </c>
      <c r="G64" s="90">
        <f>SUM(G61:G63)</f>
        <v>4850</v>
      </c>
      <c r="H64" s="87">
        <f t="shared" si="13"/>
        <v>3570</v>
      </c>
      <c r="I64" s="136">
        <f t="shared" si="13"/>
        <v>4850</v>
      </c>
      <c r="J64" s="90">
        <f t="shared" si="13"/>
        <v>14550</v>
      </c>
      <c r="K64" s="87">
        <f>SUM(K61:K63)</f>
        <v>4850</v>
      </c>
      <c r="L64" s="15"/>
    </row>
    <row r="65" spans="1:14" ht="12.75">
      <c r="A65" s="170" t="s">
        <v>83</v>
      </c>
      <c r="B65" s="171"/>
      <c r="C65" s="170"/>
      <c r="D65" s="170" t="s">
        <v>84</v>
      </c>
      <c r="E65" s="172">
        <f>E71+E80+E85+E88+E94+E98+E102</f>
        <v>151519.41</v>
      </c>
      <c r="F65" s="172">
        <f>F71+F76+F80+F85+F88+F94+F98+F102</f>
        <v>138340.77000000002</v>
      </c>
      <c r="G65" s="174">
        <f>G71+G80+G85+G88+G94+G98+G102+G76</f>
        <v>142537</v>
      </c>
      <c r="H65" s="174">
        <f>H71+H80+H85+H88+H94+H98+H102+H76</f>
        <v>150113</v>
      </c>
      <c r="I65" s="174">
        <f>I71+I80+I85+I88+I94+I98+I102+I76</f>
        <v>138216</v>
      </c>
      <c r="J65" s="173">
        <f>J71+J80+J85+J88+J94+J98+J102+J76</f>
        <v>140801</v>
      </c>
      <c r="K65" s="173">
        <f>K71+K80+K85+K88+K94+K98+K102+K76</f>
        <v>154501</v>
      </c>
      <c r="M65" s="210"/>
      <c r="N65" s="220"/>
    </row>
    <row r="66" spans="1:14" ht="12.75">
      <c r="A66" s="44" t="s">
        <v>85</v>
      </c>
      <c r="B66" s="148"/>
      <c r="C66" s="13"/>
      <c r="D66" s="44" t="s">
        <v>86</v>
      </c>
      <c r="E66" s="98"/>
      <c r="F66" s="97"/>
      <c r="G66" s="162"/>
      <c r="H66" s="91"/>
      <c r="I66" s="138"/>
      <c r="J66" s="162"/>
      <c r="K66" s="162"/>
      <c r="L66" s="15"/>
      <c r="M66" s="210"/>
      <c r="N66" s="31"/>
    </row>
    <row r="67" spans="1:14" ht="12.75">
      <c r="A67" s="13"/>
      <c r="B67" s="148" t="s">
        <v>310</v>
      </c>
      <c r="C67" s="13">
        <v>610</v>
      </c>
      <c r="D67" s="13" t="s">
        <v>43</v>
      </c>
      <c r="E67" s="93">
        <v>8387.31</v>
      </c>
      <c r="F67" s="93">
        <v>5310.29</v>
      </c>
      <c r="G67" s="86">
        <v>8010</v>
      </c>
      <c r="H67" s="86">
        <v>8010</v>
      </c>
      <c r="I67" s="135">
        <v>8100</v>
      </c>
      <c r="J67" s="86">
        <v>8500</v>
      </c>
      <c r="K67" s="86">
        <v>9000</v>
      </c>
      <c r="L67" s="15"/>
      <c r="M67" s="84"/>
      <c r="N67" s="66"/>
    </row>
    <row r="68" spans="1:14" ht="12.75">
      <c r="A68" s="13"/>
      <c r="B68" s="148" t="s">
        <v>310</v>
      </c>
      <c r="C68" s="13">
        <v>620</v>
      </c>
      <c r="D68" s="13" t="s">
        <v>39</v>
      </c>
      <c r="E68" s="97">
        <v>4454.52</v>
      </c>
      <c r="F68" s="97">
        <v>2652.54</v>
      </c>
      <c r="G68" s="88">
        <v>3110</v>
      </c>
      <c r="H68" s="88">
        <v>3110</v>
      </c>
      <c r="I68" s="137">
        <v>3080</v>
      </c>
      <c r="J68" s="88">
        <v>3220</v>
      </c>
      <c r="K68" s="88">
        <v>3400</v>
      </c>
      <c r="L68" s="15"/>
      <c r="M68" s="84"/>
      <c r="N68" s="31"/>
    </row>
    <row r="69" spans="1:14" ht="12.75">
      <c r="A69" s="13"/>
      <c r="B69" s="148" t="s">
        <v>310</v>
      </c>
      <c r="C69" s="13">
        <v>630</v>
      </c>
      <c r="D69" s="13" t="s">
        <v>81</v>
      </c>
      <c r="E69" s="90">
        <v>2295.43</v>
      </c>
      <c r="F69" s="90">
        <v>3204.27</v>
      </c>
      <c r="G69" s="87">
        <v>2760</v>
      </c>
      <c r="H69" s="87">
        <v>2760</v>
      </c>
      <c r="I69" s="136">
        <v>2570</v>
      </c>
      <c r="J69" s="87">
        <v>2800</v>
      </c>
      <c r="K69" s="87">
        <v>2800</v>
      </c>
      <c r="L69" s="15"/>
      <c r="M69" s="84"/>
      <c r="N69" s="209"/>
    </row>
    <row r="70" spans="1:14" ht="12.75">
      <c r="A70" s="13"/>
      <c r="B70" s="148" t="s">
        <v>310</v>
      </c>
      <c r="C70" s="13">
        <v>640</v>
      </c>
      <c r="D70" s="12" t="s">
        <v>295</v>
      </c>
      <c r="E70" s="90">
        <v>2050.5</v>
      </c>
      <c r="G70" s="87"/>
      <c r="H70" s="87"/>
      <c r="I70" s="136"/>
      <c r="J70" s="87"/>
      <c r="K70" s="87"/>
      <c r="L70" s="15"/>
      <c r="M70" s="84"/>
      <c r="N70" s="209"/>
    </row>
    <row r="71" spans="1:18" ht="12.75">
      <c r="A71" s="13"/>
      <c r="B71" s="148"/>
      <c r="C71" s="13"/>
      <c r="D71" s="12" t="s">
        <v>36</v>
      </c>
      <c r="E71" s="90">
        <f>SUM(E67:E70)</f>
        <v>17187.760000000002</v>
      </c>
      <c r="F71" s="90">
        <f aca="true" t="shared" si="14" ref="F71:K71">SUM(F67:F69)</f>
        <v>11167.1</v>
      </c>
      <c r="G71" s="87">
        <f t="shared" si="14"/>
        <v>13880</v>
      </c>
      <c r="H71" s="87">
        <f t="shared" si="14"/>
        <v>13880</v>
      </c>
      <c r="I71" s="136">
        <f t="shared" si="14"/>
        <v>13750</v>
      </c>
      <c r="J71" s="87">
        <f t="shared" si="14"/>
        <v>14520</v>
      </c>
      <c r="K71" s="87">
        <f t="shared" si="14"/>
        <v>15200</v>
      </c>
      <c r="L71" s="15"/>
      <c r="M71" s="210"/>
      <c r="N71" s="31"/>
      <c r="P71" s="53"/>
      <c r="Q71" s="54"/>
      <c r="R71" s="54"/>
    </row>
    <row r="72" spans="1:18" ht="12.75">
      <c r="A72" s="44" t="s">
        <v>87</v>
      </c>
      <c r="B72" s="148"/>
      <c r="C72" s="13"/>
      <c r="D72" s="49" t="s">
        <v>88</v>
      </c>
      <c r="E72" s="98"/>
      <c r="F72" s="97"/>
      <c r="G72" s="162"/>
      <c r="H72" s="162"/>
      <c r="I72" s="138"/>
      <c r="J72" s="162"/>
      <c r="K72" s="162"/>
      <c r="L72" s="16"/>
      <c r="M72" s="210"/>
      <c r="N72" s="31"/>
      <c r="P72" s="53"/>
      <c r="Q72" s="54"/>
      <c r="R72" s="54"/>
    </row>
    <row r="73" spans="1:18" ht="12.75">
      <c r="A73" s="13" t="s">
        <v>296</v>
      </c>
      <c r="B73" s="148"/>
      <c r="C73" s="13"/>
      <c r="D73" s="49" t="s">
        <v>297</v>
      </c>
      <c r="E73" s="98"/>
      <c r="G73" s="162"/>
      <c r="H73" s="162"/>
      <c r="I73" s="138"/>
      <c r="J73" s="162"/>
      <c r="K73" s="162"/>
      <c r="L73" s="16"/>
      <c r="M73" s="84"/>
      <c r="N73" s="31"/>
      <c r="P73" s="53"/>
      <c r="Q73" s="54"/>
      <c r="R73" s="54"/>
    </row>
    <row r="74" spans="1:18" ht="12.75">
      <c r="A74" s="13"/>
      <c r="B74" s="148" t="s">
        <v>303</v>
      </c>
      <c r="C74" s="13">
        <v>610</v>
      </c>
      <c r="D74" s="13" t="s">
        <v>43</v>
      </c>
      <c r="E74" s="98"/>
      <c r="F74" s="97">
        <v>66</v>
      </c>
      <c r="G74" s="162">
        <v>120</v>
      </c>
      <c r="H74" s="162">
        <v>236</v>
      </c>
      <c r="I74" s="138">
        <v>236</v>
      </c>
      <c r="J74" s="162">
        <v>236</v>
      </c>
      <c r="K74" s="162">
        <v>236</v>
      </c>
      <c r="L74" s="16"/>
      <c r="M74" s="84"/>
      <c r="N74" s="31"/>
      <c r="P74" s="53"/>
      <c r="Q74" s="54"/>
      <c r="R74" s="54"/>
    </row>
    <row r="75" spans="1:18" ht="12.75">
      <c r="A75" s="13"/>
      <c r="B75" s="148" t="s">
        <v>303</v>
      </c>
      <c r="C75" s="13">
        <v>620</v>
      </c>
      <c r="D75" s="13" t="s">
        <v>39</v>
      </c>
      <c r="E75" s="98"/>
      <c r="F75" s="97">
        <v>23</v>
      </c>
      <c r="G75" s="162">
        <v>40</v>
      </c>
      <c r="H75" s="162">
        <v>80</v>
      </c>
      <c r="I75" s="138">
        <v>80</v>
      </c>
      <c r="J75" s="162">
        <v>80</v>
      </c>
      <c r="K75" s="162">
        <v>80</v>
      </c>
      <c r="L75" s="16"/>
      <c r="M75" s="84"/>
      <c r="N75" s="31"/>
      <c r="P75" s="53"/>
      <c r="Q75" s="54"/>
      <c r="R75" s="54"/>
    </row>
    <row r="76" spans="1:18" ht="12.75">
      <c r="A76" s="13"/>
      <c r="B76" s="148"/>
      <c r="C76" s="13"/>
      <c r="D76" s="12" t="s">
        <v>36</v>
      </c>
      <c r="E76" s="98"/>
      <c r="F76" s="97">
        <f aca="true" t="shared" si="15" ref="F76:K76">SUM(F74:F75)</f>
        <v>89</v>
      </c>
      <c r="G76" s="162">
        <f t="shared" si="15"/>
        <v>160</v>
      </c>
      <c r="H76" s="162">
        <f>SUM(H74:H75)</f>
        <v>316</v>
      </c>
      <c r="I76" s="138">
        <f t="shared" si="15"/>
        <v>316</v>
      </c>
      <c r="J76" s="162">
        <f t="shared" si="15"/>
        <v>316</v>
      </c>
      <c r="K76" s="162">
        <f t="shared" si="15"/>
        <v>316</v>
      </c>
      <c r="L76" s="16"/>
      <c r="M76" s="210"/>
      <c r="N76" s="31"/>
      <c r="P76" s="53"/>
      <c r="Q76" s="54"/>
      <c r="R76" s="54"/>
    </row>
    <row r="77" spans="1:18" ht="12.75">
      <c r="A77" s="13" t="s">
        <v>89</v>
      </c>
      <c r="B77" s="148"/>
      <c r="C77" s="13"/>
      <c r="D77" s="49" t="s">
        <v>90</v>
      </c>
      <c r="E77" s="98"/>
      <c r="F77" s="98"/>
      <c r="G77" s="162"/>
      <c r="H77" s="162"/>
      <c r="I77" s="138"/>
      <c r="J77" s="162"/>
      <c r="K77" s="162"/>
      <c r="L77" s="16"/>
      <c r="M77" s="84"/>
      <c r="N77" s="66"/>
      <c r="P77" s="53"/>
      <c r="Q77" s="54"/>
      <c r="R77" s="54"/>
    </row>
    <row r="78" spans="1:18" ht="12.75">
      <c r="A78" s="13"/>
      <c r="B78" s="148" t="s">
        <v>303</v>
      </c>
      <c r="C78" s="13">
        <v>610</v>
      </c>
      <c r="D78" s="13" t="s">
        <v>43</v>
      </c>
      <c r="E78" s="93">
        <v>1874</v>
      </c>
      <c r="F78" s="93">
        <v>1860</v>
      </c>
      <c r="G78" s="86">
        <v>1900</v>
      </c>
      <c r="H78" s="86">
        <v>1900</v>
      </c>
      <c r="I78" s="135">
        <v>1900</v>
      </c>
      <c r="J78" s="86">
        <v>1900</v>
      </c>
      <c r="K78" s="86">
        <v>1900</v>
      </c>
      <c r="L78" s="16"/>
      <c r="M78" s="84"/>
      <c r="N78" s="66"/>
      <c r="P78" s="53"/>
      <c r="Q78" s="54"/>
      <c r="R78" s="54"/>
    </row>
    <row r="79" spans="1:18" ht="12.75">
      <c r="A79" s="13"/>
      <c r="B79" s="148" t="s">
        <v>303</v>
      </c>
      <c r="C79" s="13">
        <v>620</v>
      </c>
      <c r="D79" s="13" t="s">
        <v>39</v>
      </c>
      <c r="E79" s="97">
        <v>652.48</v>
      </c>
      <c r="F79" s="93">
        <v>649.65</v>
      </c>
      <c r="G79" s="86">
        <v>665</v>
      </c>
      <c r="H79" s="86">
        <v>665</v>
      </c>
      <c r="I79" s="135">
        <v>665</v>
      </c>
      <c r="J79" s="86">
        <v>665</v>
      </c>
      <c r="K79" s="86">
        <v>665</v>
      </c>
      <c r="L79" s="16"/>
      <c r="M79" s="84"/>
      <c r="N79" s="66"/>
      <c r="P79" s="53"/>
      <c r="Q79" s="54"/>
      <c r="R79" s="54"/>
    </row>
    <row r="80" spans="1:18" ht="12.75">
      <c r="A80" s="13"/>
      <c r="B80" s="148"/>
      <c r="C80" s="13"/>
      <c r="D80" s="12" t="s">
        <v>36</v>
      </c>
      <c r="E80" s="93">
        <f aca="true" t="shared" si="16" ref="E80:K80">SUM(E78:E79)</f>
        <v>2526.48</v>
      </c>
      <c r="F80" s="93">
        <f>SUM(F78:F79)</f>
        <v>2509.65</v>
      </c>
      <c r="G80" s="86">
        <f>SUM(G78:G79)</f>
        <v>2565</v>
      </c>
      <c r="H80" s="86">
        <f>SUM(H78:H79)</f>
        <v>2565</v>
      </c>
      <c r="I80" s="135">
        <f t="shared" si="16"/>
        <v>2565</v>
      </c>
      <c r="J80" s="86">
        <f t="shared" si="16"/>
        <v>2565</v>
      </c>
      <c r="K80" s="86">
        <f t="shared" si="16"/>
        <v>2565</v>
      </c>
      <c r="L80" s="16"/>
      <c r="M80" s="210"/>
      <c r="N80" s="66"/>
      <c r="P80" s="53"/>
      <c r="Q80" s="54"/>
      <c r="R80" s="54"/>
    </row>
    <row r="81" spans="1:18" ht="12.75">
      <c r="A81" s="44" t="s">
        <v>91</v>
      </c>
      <c r="B81" s="150"/>
      <c r="C81" s="44"/>
      <c r="D81" s="49" t="s">
        <v>92</v>
      </c>
      <c r="E81" s="93"/>
      <c r="F81" s="93"/>
      <c r="G81" s="86"/>
      <c r="H81" s="86"/>
      <c r="I81" s="135"/>
      <c r="J81" s="86"/>
      <c r="K81" s="86"/>
      <c r="L81" s="16"/>
      <c r="M81" s="210"/>
      <c r="N81" s="66"/>
      <c r="P81" s="53"/>
      <c r="Q81" s="54"/>
      <c r="R81" s="54"/>
    </row>
    <row r="82" spans="1:18" ht="12.75">
      <c r="A82" s="13" t="s">
        <v>93</v>
      </c>
      <c r="B82" s="148"/>
      <c r="C82" s="13"/>
      <c r="D82" s="49" t="s">
        <v>94</v>
      </c>
      <c r="E82" s="93"/>
      <c r="F82" s="93"/>
      <c r="G82" s="86"/>
      <c r="H82" s="86"/>
      <c r="I82" s="135"/>
      <c r="J82" s="86"/>
      <c r="K82" s="86"/>
      <c r="L82" s="16"/>
      <c r="M82" s="84"/>
      <c r="N82" s="66"/>
      <c r="P82" s="53"/>
      <c r="Q82" s="54"/>
      <c r="R82" s="54"/>
    </row>
    <row r="83" spans="1:18" ht="12.75">
      <c r="A83" s="13"/>
      <c r="B83" s="148" t="s">
        <v>308</v>
      </c>
      <c r="C83" s="10">
        <v>630</v>
      </c>
      <c r="D83" s="13" t="s">
        <v>363</v>
      </c>
      <c r="E83" s="93">
        <v>16748.76</v>
      </c>
      <c r="F83" s="93">
        <v>474.69</v>
      </c>
      <c r="G83" s="86">
        <v>19300</v>
      </c>
      <c r="H83" s="86">
        <v>21610</v>
      </c>
      <c r="I83" s="135">
        <v>20700</v>
      </c>
      <c r="J83" s="86">
        <v>21400</v>
      </c>
      <c r="K83" s="86">
        <v>21400</v>
      </c>
      <c r="L83" s="32"/>
      <c r="M83" s="84"/>
      <c r="N83" s="66"/>
      <c r="P83" s="53"/>
      <c r="Q83" s="54"/>
      <c r="R83" s="54"/>
    </row>
    <row r="84" spans="1:18" ht="12.75">
      <c r="A84" s="13"/>
      <c r="B84" s="148" t="s">
        <v>308</v>
      </c>
      <c r="C84" s="13">
        <v>620</v>
      </c>
      <c r="D84" s="12" t="s">
        <v>39</v>
      </c>
      <c r="E84" s="93">
        <v>525.93</v>
      </c>
      <c r="F84" s="93">
        <v>17025.18</v>
      </c>
      <c r="G84" s="86"/>
      <c r="H84" s="86">
        <v>200</v>
      </c>
      <c r="I84" s="135"/>
      <c r="J84" s="86"/>
      <c r="K84" s="86"/>
      <c r="L84" s="32"/>
      <c r="M84" s="84"/>
      <c r="N84" s="31"/>
      <c r="P84" s="53"/>
      <c r="Q84" s="54"/>
      <c r="R84" s="54"/>
    </row>
    <row r="85" spans="1:18" ht="12.75">
      <c r="A85" s="13"/>
      <c r="B85" s="148"/>
      <c r="C85" s="13"/>
      <c r="D85" s="12" t="s">
        <v>36</v>
      </c>
      <c r="E85" s="97">
        <f aca="true" t="shared" si="17" ref="E85:K85">SUM(E83:E84)</f>
        <v>17274.69</v>
      </c>
      <c r="F85" s="97">
        <f>SUM(F83:F84)</f>
        <v>17499.87</v>
      </c>
      <c r="G85" s="88">
        <f>SUM(G83:G84)</f>
        <v>19300</v>
      </c>
      <c r="H85" s="88">
        <f>SUM(H83:H84)</f>
        <v>21810</v>
      </c>
      <c r="I85" s="137">
        <f t="shared" si="17"/>
        <v>20700</v>
      </c>
      <c r="J85" s="88">
        <f t="shared" si="17"/>
        <v>21400</v>
      </c>
      <c r="K85" s="88">
        <f t="shared" si="17"/>
        <v>21400</v>
      </c>
      <c r="L85" s="32"/>
      <c r="M85" s="210"/>
      <c r="N85" s="66"/>
      <c r="P85" s="53"/>
      <c r="Q85" s="54"/>
      <c r="R85" s="54"/>
    </row>
    <row r="86" spans="1:18" ht="12.75">
      <c r="A86" s="50" t="s">
        <v>95</v>
      </c>
      <c r="B86" s="149"/>
      <c r="C86" s="50"/>
      <c r="D86" s="55" t="s">
        <v>96</v>
      </c>
      <c r="E86" s="93"/>
      <c r="F86" s="93"/>
      <c r="G86" s="86"/>
      <c r="H86" s="86"/>
      <c r="I86" s="135"/>
      <c r="J86" s="86"/>
      <c r="K86" s="86"/>
      <c r="L86" s="16"/>
      <c r="M86" s="84"/>
      <c r="N86" s="66"/>
      <c r="P86" s="53"/>
      <c r="Q86" s="54"/>
      <c r="R86" s="54"/>
    </row>
    <row r="87" spans="1:18" ht="12.75">
      <c r="A87" s="13"/>
      <c r="B87" s="148" t="s">
        <v>308</v>
      </c>
      <c r="C87" s="10">
        <v>630</v>
      </c>
      <c r="D87" s="12" t="s">
        <v>97</v>
      </c>
      <c r="E87" s="93">
        <v>496.36</v>
      </c>
      <c r="F87" s="93">
        <v>487.6</v>
      </c>
      <c r="G87" s="86">
        <v>1000</v>
      </c>
      <c r="H87" s="86">
        <v>1000</v>
      </c>
      <c r="I87" s="135">
        <v>1000</v>
      </c>
      <c r="J87" s="86">
        <v>1000</v>
      </c>
      <c r="K87" s="86">
        <v>1000</v>
      </c>
      <c r="L87" s="32"/>
      <c r="M87" s="84"/>
      <c r="N87" s="66"/>
      <c r="P87" s="53"/>
      <c r="Q87" s="54"/>
      <c r="R87" s="54"/>
    </row>
    <row r="88" spans="1:18" ht="12.75">
      <c r="A88" s="13"/>
      <c r="B88" s="148"/>
      <c r="C88" s="13"/>
      <c r="D88" s="12" t="s">
        <v>36</v>
      </c>
      <c r="E88" s="93">
        <f aca="true" t="shared" si="18" ref="E88:K88">SUM(E87)</f>
        <v>496.36</v>
      </c>
      <c r="F88" s="93">
        <f>SUM(F87)</f>
        <v>487.6</v>
      </c>
      <c r="G88" s="86">
        <f>SUM(G87)</f>
        <v>1000</v>
      </c>
      <c r="H88" s="86">
        <f>SUM(H87)</f>
        <v>1000</v>
      </c>
      <c r="I88" s="135">
        <f t="shared" si="18"/>
        <v>1000</v>
      </c>
      <c r="J88" s="86">
        <f t="shared" si="18"/>
        <v>1000</v>
      </c>
      <c r="K88" s="86">
        <f t="shared" si="18"/>
        <v>1000</v>
      </c>
      <c r="L88" s="32"/>
      <c r="M88" s="210"/>
      <c r="N88" s="66"/>
      <c r="P88" s="53"/>
      <c r="Q88" s="54"/>
      <c r="R88" s="54"/>
    </row>
    <row r="89" spans="1:18" ht="12.75">
      <c r="A89" s="44" t="s">
        <v>98</v>
      </c>
      <c r="B89" s="148"/>
      <c r="C89" s="13"/>
      <c r="D89" s="49" t="s">
        <v>99</v>
      </c>
      <c r="E89" s="93"/>
      <c r="G89" s="86"/>
      <c r="H89" s="86"/>
      <c r="I89" s="135"/>
      <c r="J89" s="86"/>
      <c r="K89" s="86"/>
      <c r="L89" s="57"/>
      <c r="M89" s="84"/>
      <c r="N89" s="66"/>
      <c r="P89" s="53"/>
      <c r="Q89" s="54"/>
      <c r="R89" s="54"/>
    </row>
    <row r="90" spans="1:18" ht="12.75">
      <c r="A90" s="13"/>
      <c r="B90" s="148" t="s">
        <v>311</v>
      </c>
      <c r="C90" s="13">
        <v>610</v>
      </c>
      <c r="D90" s="13" t="s">
        <v>43</v>
      </c>
      <c r="E90" s="93">
        <v>31708.85</v>
      </c>
      <c r="F90" s="93">
        <v>30252.23</v>
      </c>
      <c r="G90" s="86">
        <v>36500</v>
      </c>
      <c r="H90" s="86">
        <v>39270</v>
      </c>
      <c r="I90" s="135">
        <v>41600</v>
      </c>
      <c r="J90" s="86">
        <v>43680</v>
      </c>
      <c r="K90" s="86">
        <v>45900</v>
      </c>
      <c r="L90" s="254"/>
      <c r="M90" s="84"/>
      <c r="N90" s="66"/>
      <c r="Q90" s="54"/>
      <c r="R90" s="54"/>
    </row>
    <row r="91" spans="1:18" ht="12.75">
      <c r="A91" s="13"/>
      <c r="B91" s="148" t="s">
        <v>311</v>
      </c>
      <c r="C91" s="13">
        <v>620</v>
      </c>
      <c r="D91" s="13" t="s">
        <v>39</v>
      </c>
      <c r="E91" s="93">
        <v>13447.7</v>
      </c>
      <c r="F91" s="93">
        <v>12339.3</v>
      </c>
      <c r="G91" s="86">
        <v>13850</v>
      </c>
      <c r="H91" s="86">
        <v>15100</v>
      </c>
      <c r="I91" s="135">
        <v>15800</v>
      </c>
      <c r="J91" s="86">
        <v>16600</v>
      </c>
      <c r="K91" s="86">
        <v>17400</v>
      </c>
      <c r="L91" s="59"/>
      <c r="M91" s="84"/>
      <c r="N91" s="66"/>
      <c r="P91" s="53"/>
      <c r="Q91" s="54"/>
      <c r="R91" s="54"/>
    </row>
    <row r="92" spans="1:14" ht="12.75">
      <c r="A92" s="13"/>
      <c r="B92" s="148" t="s">
        <v>311</v>
      </c>
      <c r="C92" s="13">
        <v>630</v>
      </c>
      <c r="D92" s="13" t="s">
        <v>81</v>
      </c>
      <c r="E92" s="93">
        <v>7406.76</v>
      </c>
      <c r="F92" s="93">
        <v>8326.53</v>
      </c>
      <c r="G92" s="86">
        <v>9462</v>
      </c>
      <c r="H92" s="86">
        <v>9762</v>
      </c>
      <c r="I92" s="135">
        <v>9545</v>
      </c>
      <c r="J92" s="86"/>
      <c r="K92" s="86"/>
      <c r="L92" s="31"/>
      <c r="M92" s="84"/>
      <c r="N92" s="66"/>
    </row>
    <row r="93" spans="1:14" ht="12.75">
      <c r="A93" s="13"/>
      <c r="B93" s="148" t="s">
        <v>311</v>
      </c>
      <c r="C93" s="13">
        <v>640</v>
      </c>
      <c r="D93" s="12" t="s">
        <v>283</v>
      </c>
      <c r="E93" s="93">
        <v>3654</v>
      </c>
      <c r="F93" s="93"/>
      <c r="G93" s="86"/>
      <c r="H93" s="86">
        <v>100</v>
      </c>
      <c r="I93" s="135"/>
      <c r="J93" s="86"/>
      <c r="K93" s="86"/>
      <c r="L93" s="31"/>
      <c r="M93" s="210"/>
      <c r="N93" s="66"/>
    </row>
    <row r="94" spans="1:14" ht="12.75">
      <c r="A94" s="13"/>
      <c r="B94" s="148"/>
      <c r="C94" s="13"/>
      <c r="D94" s="12" t="s">
        <v>36</v>
      </c>
      <c r="E94" s="93">
        <f aca="true" t="shared" si="19" ref="E94:K94">SUM(E90:E93)</f>
        <v>56217.310000000005</v>
      </c>
      <c r="F94" s="93">
        <f>SUM(F90:F93)</f>
        <v>50918.06</v>
      </c>
      <c r="G94" s="86">
        <f>SUM(G90:G93)</f>
        <v>59812</v>
      </c>
      <c r="H94" s="86">
        <f>SUM(H90:H93)</f>
        <v>64232</v>
      </c>
      <c r="I94" s="135">
        <f t="shared" si="19"/>
        <v>66945</v>
      </c>
      <c r="J94" s="86">
        <f t="shared" si="19"/>
        <v>60280</v>
      </c>
      <c r="K94" s="86">
        <f t="shared" si="19"/>
        <v>63300</v>
      </c>
      <c r="L94" s="32"/>
      <c r="M94" s="84"/>
      <c r="N94" s="66"/>
    </row>
    <row r="95" spans="1:14" ht="12.75">
      <c r="A95" s="44" t="s">
        <v>100</v>
      </c>
      <c r="B95" s="148"/>
      <c r="C95" s="13"/>
      <c r="D95" s="49" t="s">
        <v>101</v>
      </c>
      <c r="E95" s="93"/>
      <c r="F95" s="93"/>
      <c r="G95" s="86"/>
      <c r="H95" s="86"/>
      <c r="I95" s="135"/>
      <c r="J95" s="86"/>
      <c r="K95" s="86"/>
      <c r="L95" s="16"/>
      <c r="M95" s="84"/>
      <c r="N95" s="66"/>
    </row>
    <row r="96" spans="1:14" ht="12.75">
      <c r="A96" s="13"/>
      <c r="B96" s="148" t="s">
        <v>303</v>
      </c>
      <c r="C96" s="13">
        <v>610</v>
      </c>
      <c r="D96" s="10" t="s">
        <v>102</v>
      </c>
      <c r="E96" s="93">
        <v>538.31</v>
      </c>
      <c r="F96" s="93">
        <v>527.2</v>
      </c>
      <c r="G96" s="86">
        <v>614</v>
      </c>
      <c r="H96" s="86">
        <v>614</v>
      </c>
      <c r="I96" s="135">
        <v>540</v>
      </c>
      <c r="J96" s="86">
        <v>540</v>
      </c>
      <c r="K96" s="86">
        <v>540</v>
      </c>
      <c r="L96" s="32"/>
      <c r="M96" s="84"/>
      <c r="N96" s="66"/>
    </row>
    <row r="97" spans="1:14" ht="12.75">
      <c r="A97" s="13"/>
      <c r="B97" s="148" t="s">
        <v>303</v>
      </c>
      <c r="C97" s="13">
        <v>620</v>
      </c>
      <c r="D97" s="11" t="s">
        <v>39</v>
      </c>
      <c r="E97" s="93">
        <v>178.5</v>
      </c>
      <c r="F97" s="93">
        <v>184.13</v>
      </c>
      <c r="G97" s="86">
        <v>206</v>
      </c>
      <c r="H97" s="86">
        <v>206</v>
      </c>
      <c r="I97" s="135">
        <v>180</v>
      </c>
      <c r="J97" s="86">
        <v>180</v>
      </c>
      <c r="K97" s="86">
        <v>180</v>
      </c>
      <c r="L97" s="32"/>
      <c r="M97" s="210"/>
      <c r="N97" s="66"/>
    </row>
    <row r="98" spans="1:14" ht="12.75">
      <c r="A98" s="13"/>
      <c r="B98" s="148"/>
      <c r="C98" s="13"/>
      <c r="D98" s="12" t="s">
        <v>36</v>
      </c>
      <c r="E98" s="93">
        <f aca="true" t="shared" si="20" ref="E98:K98">SUM(E96:E97)</f>
        <v>716.81</v>
      </c>
      <c r="F98" s="93">
        <f>SUM(F96:F97)</f>
        <v>711.33</v>
      </c>
      <c r="G98" s="86">
        <f>SUM(G96:G97)</f>
        <v>820</v>
      </c>
      <c r="H98" s="86">
        <f>SUM(H96:H97)</f>
        <v>820</v>
      </c>
      <c r="I98" s="135">
        <f t="shared" si="20"/>
        <v>720</v>
      </c>
      <c r="J98" s="86">
        <f t="shared" si="20"/>
        <v>720</v>
      </c>
      <c r="K98" s="86">
        <f t="shared" si="20"/>
        <v>720</v>
      </c>
      <c r="L98" s="32"/>
      <c r="M98" s="84"/>
      <c r="N98" s="66"/>
    </row>
    <row r="99" spans="1:14" ht="12.75">
      <c r="A99" s="44" t="s">
        <v>103</v>
      </c>
      <c r="B99" s="148"/>
      <c r="C99" s="13"/>
      <c r="D99" s="49" t="s">
        <v>104</v>
      </c>
      <c r="E99" s="93"/>
      <c r="F99" s="93"/>
      <c r="G99" s="86"/>
      <c r="H99" s="86"/>
      <c r="I99" s="135"/>
      <c r="J99" s="86"/>
      <c r="K99" s="86"/>
      <c r="L99" s="16"/>
      <c r="M99" s="84"/>
      <c r="N99" s="66"/>
    </row>
    <row r="100" spans="1:14" ht="12.75">
      <c r="A100" s="13"/>
      <c r="B100" s="148"/>
      <c r="C100" s="13"/>
      <c r="D100" s="10" t="s">
        <v>364</v>
      </c>
      <c r="E100" s="93">
        <v>57100</v>
      </c>
      <c r="F100" s="93">
        <v>54958.16</v>
      </c>
      <c r="G100" s="86">
        <v>45000</v>
      </c>
      <c r="H100" s="86">
        <v>45490</v>
      </c>
      <c r="I100" s="204"/>
      <c r="J100" s="86"/>
      <c r="K100" s="86"/>
      <c r="L100" s="32"/>
      <c r="M100" s="210"/>
      <c r="N100" s="212"/>
    </row>
    <row r="101" spans="1:14" ht="12.75">
      <c r="A101" s="13"/>
      <c r="B101" s="148" t="s">
        <v>306</v>
      </c>
      <c r="C101" s="13">
        <v>630</v>
      </c>
      <c r="D101" s="11" t="s">
        <v>387</v>
      </c>
      <c r="E101" s="93"/>
      <c r="F101" s="93"/>
      <c r="G101" s="86"/>
      <c r="H101" s="86"/>
      <c r="I101" s="204">
        <v>32220</v>
      </c>
      <c r="J101" s="86">
        <v>40000</v>
      </c>
      <c r="K101" s="86">
        <v>50000</v>
      </c>
      <c r="L101" s="32"/>
      <c r="M101" s="210"/>
      <c r="N101" s="212"/>
    </row>
    <row r="102" spans="1:14" ht="12.75">
      <c r="A102" s="13"/>
      <c r="B102" s="148"/>
      <c r="C102" s="13"/>
      <c r="D102" s="12" t="s">
        <v>36</v>
      </c>
      <c r="E102" s="93">
        <f>SUM(E100)</f>
        <v>57100</v>
      </c>
      <c r="F102" s="93">
        <f>SUM(F100)</f>
        <v>54958.16</v>
      </c>
      <c r="G102" s="86">
        <f>SUM(G100)</f>
        <v>45000</v>
      </c>
      <c r="H102" s="86">
        <f>SUM(H100)</f>
        <v>45490</v>
      </c>
      <c r="I102" s="135">
        <f>SUM(I100:I101)</f>
        <v>32220</v>
      </c>
      <c r="J102" s="86">
        <f>SUM(J101)</f>
        <v>40000</v>
      </c>
      <c r="K102" s="86">
        <f>SUM(K101)</f>
        <v>50000</v>
      </c>
      <c r="L102" s="32"/>
      <c r="M102" s="210"/>
      <c r="N102" s="66"/>
    </row>
    <row r="103" spans="1:14" ht="12.75">
      <c r="A103" s="170" t="s">
        <v>105</v>
      </c>
      <c r="B103" s="171"/>
      <c r="C103" s="170"/>
      <c r="D103" s="170" t="s">
        <v>106</v>
      </c>
      <c r="E103" s="175">
        <f aca="true" t="shared" si="21" ref="E103:K103">E110+E113+E119</f>
        <v>191915.2</v>
      </c>
      <c r="F103" s="175">
        <f t="shared" si="21"/>
        <v>250967.48999999996</v>
      </c>
      <c r="G103" s="177">
        <f t="shared" si="21"/>
        <v>233175</v>
      </c>
      <c r="H103" s="177">
        <f>H110+H113+H119+H122</f>
        <v>246757</v>
      </c>
      <c r="I103" s="177">
        <f t="shared" si="21"/>
        <v>250105</v>
      </c>
      <c r="J103" s="176">
        <f t="shared" si="21"/>
        <v>258670</v>
      </c>
      <c r="K103" s="176">
        <f t="shared" si="21"/>
        <v>265770</v>
      </c>
      <c r="M103" s="84"/>
      <c r="N103" s="31"/>
    </row>
    <row r="104" spans="1:14" ht="12.75">
      <c r="A104" s="44" t="s">
        <v>107</v>
      </c>
      <c r="B104" s="148"/>
      <c r="C104" s="13"/>
      <c r="D104" s="49" t="s">
        <v>108</v>
      </c>
      <c r="E104" s="93"/>
      <c r="F104" s="93"/>
      <c r="G104" s="86"/>
      <c r="H104" s="86"/>
      <c r="I104" s="135"/>
      <c r="J104" s="86"/>
      <c r="K104" s="86"/>
      <c r="L104" s="16"/>
      <c r="M104" s="84"/>
      <c r="N104" s="31"/>
    </row>
    <row r="105" spans="1:14" ht="12.75">
      <c r="A105" s="13"/>
      <c r="B105" s="148" t="s">
        <v>312</v>
      </c>
      <c r="C105" s="13">
        <v>610</v>
      </c>
      <c r="D105" s="13" t="s">
        <v>43</v>
      </c>
      <c r="E105" s="97">
        <v>87701.1</v>
      </c>
      <c r="F105" s="97">
        <v>129554.54</v>
      </c>
      <c r="G105" s="88">
        <v>110900</v>
      </c>
      <c r="H105" s="88">
        <v>110800</v>
      </c>
      <c r="I105" s="137">
        <v>127900</v>
      </c>
      <c r="J105" s="88">
        <v>131000</v>
      </c>
      <c r="K105" s="88">
        <v>135000</v>
      </c>
      <c r="L105" s="15"/>
      <c r="M105" s="84"/>
      <c r="N105" s="66"/>
    </row>
    <row r="106" spans="1:14" ht="12.75">
      <c r="A106" s="13"/>
      <c r="B106" s="148" t="s">
        <v>312</v>
      </c>
      <c r="C106" s="13">
        <v>620</v>
      </c>
      <c r="D106" s="13" t="s">
        <v>39</v>
      </c>
      <c r="E106" s="97">
        <v>31560.77</v>
      </c>
      <c r="F106" s="97">
        <v>47324.17</v>
      </c>
      <c r="G106" s="88">
        <v>44600</v>
      </c>
      <c r="H106" s="88">
        <v>45250</v>
      </c>
      <c r="I106" s="137">
        <v>48950</v>
      </c>
      <c r="J106" s="88">
        <v>50000</v>
      </c>
      <c r="K106" s="88">
        <v>51300</v>
      </c>
      <c r="L106" s="5"/>
      <c r="M106" s="84"/>
      <c r="N106" s="66"/>
    </row>
    <row r="107" spans="1:14" ht="12.75">
      <c r="A107" s="13"/>
      <c r="B107" s="148" t="s">
        <v>312</v>
      </c>
      <c r="C107" s="13">
        <v>630</v>
      </c>
      <c r="D107" s="13" t="s">
        <v>81</v>
      </c>
      <c r="E107" s="93">
        <v>30639.35</v>
      </c>
      <c r="F107" s="93">
        <v>35115.45</v>
      </c>
      <c r="G107" s="86">
        <v>34190</v>
      </c>
      <c r="H107" s="86">
        <v>33257</v>
      </c>
      <c r="I107" s="135">
        <v>29700</v>
      </c>
      <c r="J107" s="86">
        <v>33000</v>
      </c>
      <c r="K107" s="86">
        <v>33000</v>
      </c>
      <c r="L107" s="15"/>
      <c r="M107" s="84"/>
      <c r="N107" s="66"/>
    </row>
    <row r="108" spans="1:14" ht="12.75">
      <c r="A108" s="13"/>
      <c r="B108" s="148" t="s">
        <v>312</v>
      </c>
      <c r="C108" s="13">
        <v>640</v>
      </c>
      <c r="D108" s="13" t="s">
        <v>365</v>
      </c>
      <c r="E108" s="93">
        <v>370.42</v>
      </c>
      <c r="F108" s="93">
        <v>781.99</v>
      </c>
      <c r="G108" s="86">
        <v>6770</v>
      </c>
      <c r="H108" s="86">
        <v>8920</v>
      </c>
      <c r="I108" s="135">
        <v>70</v>
      </c>
      <c r="J108" s="86">
        <v>70</v>
      </c>
      <c r="K108" s="86">
        <v>70</v>
      </c>
      <c r="L108" s="15"/>
      <c r="M108" s="84"/>
      <c r="N108" s="66"/>
    </row>
    <row r="109" spans="1:14" ht="12.75">
      <c r="A109" s="13"/>
      <c r="B109" s="148" t="s">
        <v>312</v>
      </c>
      <c r="C109" s="13">
        <v>710</v>
      </c>
      <c r="D109" s="12" t="s">
        <v>329</v>
      </c>
      <c r="E109" s="93">
        <v>13724</v>
      </c>
      <c r="F109" s="93">
        <v>3444.84</v>
      </c>
      <c r="G109" s="86"/>
      <c r="H109" s="86"/>
      <c r="I109" s="135"/>
      <c r="J109" s="86"/>
      <c r="K109" s="86"/>
      <c r="L109" s="15"/>
      <c r="M109" s="84"/>
      <c r="N109" s="66"/>
    </row>
    <row r="110" spans="1:14" ht="12.75">
      <c r="A110" s="13"/>
      <c r="B110" s="148"/>
      <c r="C110" s="13"/>
      <c r="D110" s="12" t="s">
        <v>36</v>
      </c>
      <c r="E110" s="93">
        <f aca="true" t="shared" si="22" ref="E110:K110">SUM(E105:E109)</f>
        <v>163995.64</v>
      </c>
      <c r="F110" s="93">
        <f t="shared" si="22"/>
        <v>216220.98999999996</v>
      </c>
      <c r="G110" s="86">
        <f t="shared" si="22"/>
        <v>196460</v>
      </c>
      <c r="H110" s="86">
        <f t="shared" si="22"/>
        <v>198227</v>
      </c>
      <c r="I110" s="135">
        <f t="shared" si="22"/>
        <v>206620</v>
      </c>
      <c r="J110" s="86">
        <f t="shared" si="22"/>
        <v>214070</v>
      </c>
      <c r="K110" s="86">
        <f t="shared" si="22"/>
        <v>219370</v>
      </c>
      <c r="L110" s="15"/>
      <c r="M110" s="210"/>
      <c r="N110" s="66"/>
    </row>
    <row r="111" spans="1:14" ht="12.75">
      <c r="A111" s="44" t="s">
        <v>110</v>
      </c>
      <c r="B111" s="148"/>
      <c r="C111" s="13"/>
      <c r="D111" s="49" t="s">
        <v>111</v>
      </c>
      <c r="E111" s="93"/>
      <c r="F111" s="93"/>
      <c r="G111" s="86"/>
      <c r="H111" s="86"/>
      <c r="I111" s="135"/>
      <c r="J111" s="86"/>
      <c r="K111" s="86"/>
      <c r="L111" s="16"/>
      <c r="M111" s="84"/>
      <c r="N111" s="66"/>
    </row>
    <row r="112" spans="1:14" ht="12.75">
      <c r="A112" s="44"/>
      <c r="B112" s="148" t="s">
        <v>314</v>
      </c>
      <c r="C112" s="13">
        <v>630</v>
      </c>
      <c r="D112" s="10" t="s">
        <v>81</v>
      </c>
      <c r="E112" s="93">
        <v>13823.23</v>
      </c>
      <c r="F112" s="93">
        <v>18922.85</v>
      </c>
      <c r="G112" s="86">
        <v>17850</v>
      </c>
      <c r="H112" s="86">
        <v>21885</v>
      </c>
      <c r="I112" s="135">
        <v>22000</v>
      </c>
      <c r="J112" s="86">
        <v>22000</v>
      </c>
      <c r="K112" s="86">
        <v>22000</v>
      </c>
      <c r="L112" s="16"/>
      <c r="M112" s="84"/>
      <c r="N112" s="66"/>
    </row>
    <row r="113" spans="1:14" ht="12.75">
      <c r="A113" s="13"/>
      <c r="B113" s="148"/>
      <c r="C113" s="13"/>
      <c r="D113" s="12" t="s">
        <v>36</v>
      </c>
      <c r="E113" s="93">
        <f aca="true" t="shared" si="23" ref="E113:K113">SUM(E112:E112)</f>
        <v>13823.23</v>
      </c>
      <c r="F113" s="93">
        <f>SUM(F112:F112)</f>
        <v>18922.85</v>
      </c>
      <c r="G113" s="86">
        <f>SUM(G112:G112)</f>
        <v>17850</v>
      </c>
      <c r="H113" s="86">
        <f t="shared" si="23"/>
        <v>21885</v>
      </c>
      <c r="I113" s="135">
        <f t="shared" si="23"/>
        <v>22000</v>
      </c>
      <c r="J113" s="86">
        <f t="shared" si="23"/>
        <v>22000</v>
      </c>
      <c r="K113" s="86">
        <f t="shared" si="23"/>
        <v>22000</v>
      </c>
      <c r="L113" s="58"/>
      <c r="M113" s="210"/>
      <c r="N113" s="66"/>
    </row>
    <row r="114" spans="1:14" ht="12.75">
      <c r="A114" s="44" t="s">
        <v>112</v>
      </c>
      <c r="B114" s="150"/>
      <c r="C114" s="44"/>
      <c r="D114" s="65" t="s">
        <v>113</v>
      </c>
      <c r="E114" s="93"/>
      <c r="F114" s="93"/>
      <c r="G114" s="86"/>
      <c r="H114" s="86"/>
      <c r="I114" s="135"/>
      <c r="J114" s="86"/>
      <c r="K114" s="86"/>
      <c r="L114" s="60"/>
      <c r="M114" s="84"/>
      <c r="N114" s="66"/>
    </row>
    <row r="115" spans="1:14" ht="12.75">
      <c r="A115" s="13"/>
      <c r="B115" s="148" t="s">
        <v>312</v>
      </c>
      <c r="C115" s="13">
        <v>610</v>
      </c>
      <c r="D115" s="13" t="s">
        <v>43</v>
      </c>
      <c r="E115" s="93">
        <v>9222.09</v>
      </c>
      <c r="F115" s="93">
        <v>10284.95</v>
      </c>
      <c r="G115" s="86">
        <v>11110</v>
      </c>
      <c r="H115" s="86">
        <v>11910</v>
      </c>
      <c r="I115" s="135">
        <v>13100</v>
      </c>
      <c r="J115" s="86">
        <v>13800</v>
      </c>
      <c r="K115" s="86">
        <v>14400</v>
      </c>
      <c r="L115" s="60"/>
      <c r="M115" s="84"/>
      <c r="N115" s="66"/>
    </row>
    <row r="116" spans="1:14" ht="12.75">
      <c r="A116" s="13"/>
      <c r="B116" s="148" t="s">
        <v>312</v>
      </c>
      <c r="C116" s="13">
        <v>620</v>
      </c>
      <c r="D116" s="13" t="s">
        <v>39</v>
      </c>
      <c r="E116" s="93">
        <v>2849.71</v>
      </c>
      <c r="F116" s="93">
        <v>3056.52</v>
      </c>
      <c r="G116" s="86">
        <v>3900</v>
      </c>
      <c r="H116" s="86">
        <v>4180</v>
      </c>
      <c r="I116" s="135">
        <v>4600</v>
      </c>
      <c r="J116" s="86">
        <v>4800</v>
      </c>
      <c r="K116" s="86">
        <v>5000</v>
      </c>
      <c r="L116" s="60"/>
      <c r="M116" s="210"/>
      <c r="N116" s="212"/>
    </row>
    <row r="117" spans="1:14" ht="12.75">
      <c r="A117" s="13"/>
      <c r="B117" s="148" t="s">
        <v>312</v>
      </c>
      <c r="C117" s="13">
        <v>630</v>
      </c>
      <c r="D117" s="13" t="s">
        <v>81</v>
      </c>
      <c r="E117" s="93">
        <v>1924.85</v>
      </c>
      <c r="F117" s="93">
        <v>2426.78</v>
      </c>
      <c r="G117" s="86">
        <v>3855</v>
      </c>
      <c r="H117" s="86">
        <v>3855</v>
      </c>
      <c r="I117" s="135">
        <v>3785</v>
      </c>
      <c r="J117" s="86">
        <v>4000</v>
      </c>
      <c r="K117" s="86">
        <v>5000</v>
      </c>
      <c r="L117" s="60"/>
      <c r="M117" s="210"/>
      <c r="N117" s="66"/>
    </row>
    <row r="118" spans="1:14" ht="12.75">
      <c r="A118" s="13"/>
      <c r="B118" s="148" t="s">
        <v>312</v>
      </c>
      <c r="C118" s="13">
        <v>640</v>
      </c>
      <c r="D118" s="12" t="s">
        <v>264</v>
      </c>
      <c r="E118" s="93">
        <v>99.68</v>
      </c>
      <c r="F118" s="93">
        <v>55.4</v>
      </c>
      <c r="G118" s="86"/>
      <c r="H118" s="86"/>
      <c r="I118" s="135"/>
      <c r="J118" s="86"/>
      <c r="K118" s="86"/>
      <c r="L118" s="60"/>
      <c r="M118" s="84"/>
      <c r="N118" s="66"/>
    </row>
    <row r="119" spans="1:14" ht="12.75">
      <c r="A119" s="13"/>
      <c r="B119" s="148"/>
      <c r="C119" s="13"/>
      <c r="D119" s="12" t="s">
        <v>36</v>
      </c>
      <c r="E119" s="93">
        <f>SUM(E115:E118)</f>
        <v>14096.33</v>
      </c>
      <c r="F119" s="93">
        <f>SUM(F115:F118)</f>
        <v>15823.650000000001</v>
      </c>
      <c r="G119" s="86">
        <f>SUM(G115:G117)</f>
        <v>18865</v>
      </c>
      <c r="H119" s="86">
        <f>SUM(H115:H118)</f>
        <v>19945</v>
      </c>
      <c r="I119" s="135">
        <f>SUM(I115:I117)</f>
        <v>21485</v>
      </c>
      <c r="J119" s="86">
        <f>SUM(J115:J117)</f>
        <v>22600</v>
      </c>
      <c r="K119" s="86">
        <f>SUM(K115:K117)</f>
        <v>24400</v>
      </c>
      <c r="L119" s="60"/>
      <c r="M119" s="84"/>
      <c r="N119" s="66"/>
    </row>
    <row r="120" spans="1:14" ht="12.75">
      <c r="A120" s="44" t="s">
        <v>112</v>
      </c>
      <c r="B120" s="148"/>
      <c r="C120" s="13"/>
      <c r="D120" s="65" t="s">
        <v>403</v>
      </c>
      <c r="E120" s="93"/>
      <c r="F120" s="93"/>
      <c r="G120" s="86"/>
      <c r="H120" s="86"/>
      <c r="I120" s="204"/>
      <c r="J120" s="86"/>
      <c r="K120" s="86"/>
      <c r="L120" s="60"/>
      <c r="M120" s="84"/>
      <c r="N120" s="66"/>
    </row>
    <row r="121" spans="1:14" ht="12.75">
      <c r="A121" s="13"/>
      <c r="B121" s="148" t="s">
        <v>312</v>
      </c>
      <c r="C121" s="13">
        <v>630</v>
      </c>
      <c r="D121" s="13" t="s">
        <v>81</v>
      </c>
      <c r="E121" s="93"/>
      <c r="F121" s="93"/>
      <c r="G121" s="86"/>
      <c r="H121" s="86">
        <v>6700</v>
      </c>
      <c r="I121" s="204"/>
      <c r="J121" s="86"/>
      <c r="K121" s="86"/>
      <c r="L121" s="60"/>
      <c r="M121" s="84"/>
      <c r="N121" s="66"/>
    </row>
    <row r="122" spans="1:14" ht="12.75">
      <c r="A122" s="13"/>
      <c r="B122" s="148"/>
      <c r="C122" s="13"/>
      <c r="D122" s="12" t="s">
        <v>36</v>
      </c>
      <c r="E122" s="93"/>
      <c r="F122" s="93"/>
      <c r="G122" s="86"/>
      <c r="H122" s="86">
        <f>SUM(H121)</f>
        <v>6700</v>
      </c>
      <c r="I122" s="204"/>
      <c r="J122" s="86"/>
      <c r="K122" s="86"/>
      <c r="L122" s="60"/>
      <c r="M122" s="84"/>
      <c r="N122" s="66"/>
    </row>
    <row r="123" spans="1:14" ht="12.75">
      <c r="A123" s="170" t="s">
        <v>114</v>
      </c>
      <c r="B123" s="171"/>
      <c r="C123" s="170"/>
      <c r="D123" s="170" t="s">
        <v>115</v>
      </c>
      <c r="E123" s="175">
        <f aca="true" t="shared" si="24" ref="E123:K123">E129+E136+E139</f>
        <v>194686.19999999998</v>
      </c>
      <c r="F123" s="175">
        <f>F129+F136</f>
        <v>153360.71999999997</v>
      </c>
      <c r="G123" s="177">
        <f>G129+G136+G139</f>
        <v>168040</v>
      </c>
      <c r="H123" s="177">
        <f t="shared" si="24"/>
        <v>173270</v>
      </c>
      <c r="I123" s="177">
        <f t="shared" si="24"/>
        <v>168830</v>
      </c>
      <c r="J123" s="176">
        <f t="shared" si="24"/>
        <v>174800</v>
      </c>
      <c r="K123" s="176">
        <f t="shared" si="24"/>
        <v>180650</v>
      </c>
      <c r="M123" s="84"/>
      <c r="N123" s="31"/>
    </row>
    <row r="124" spans="1:14" ht="12.75">
      <c r="A124" s="44" t="s">
        <v>116</v>
      </c>
      <c r="B124" s="148"/>
      <c r="C124" s="13"/>
      <c r="D124" s="44" t="s">
        <v>117</v>
      </c>
      <c r="E124" s="93"/>
      <c r="F124" s="93"/>
      <c r="G124" s="86"/>
      <c r="H124" s="86"/>
      <c r="I124" s="135"/>
      <c r="J124" s="86"/>
      <c r="K124" s="86"/>
      <c r="L124" s="60"/>
      <c r="M124" s="84"/>
      <c r="N124" s="31"/>
    </row>
    <row r="125" spans="1:14" ht="12.75">
      <c r="A125" s="13"/>
      <c r="B125" s="148" t="s">
        <v>315</v>
      </c>
      <c r="C125" s="13">
        <v>610</v>
      </c>
      <c r="D125" s="13" t="s">
        <v>43</v>
      </c>
      <c r="E125" s="93">
        <v>19873.37</v>
      </c>
      <c r="F125" s="93">
        <v>20599.38</v>
      </c>
      <c r="G125" s="86">
        <v>23430</v>
      </c>
      <c r="H125" s="86">
        <v>23230</v>
      </c>
      <c r="I125" s="135">
        <v>24500</v>
      </c>
      <c r="J125" s="86">
        <v>25800</v>
      </c>
      <c r="K125" s="86">
        <v>27000</v>
      </c>
      <c r="L125" s="15"/>
      <c r="M125" s="84"/>
      <c r="N125" s="66"/>
    </row>
    <row r="126" spans="1:14" ht="12.75">
      <c r="A126" s="13"/>
      <c r="B126" s="148" t="s">
        <v>315</v>
      </c>
      <c r="C126" s="13">
        <v>620</v>
      </c>
      <c r="D126" s="13" t="s">
        <v>39</v>
      </c>
      <c r="E126" s="93">
        <v>7583.79</v>
      </c>
      <c r="F126" s="93">
        <v>7755.54</v>
      </c>
      <c r="G126" s="86">
        <v>8900</v>
      </c>
      <c r="H126" s="86">
        <v>8700</v>
      </c>
      <c r="I126" s="135">
        <v>9250</v>
      </c>
      <c r="J126" s="86">
        <v>9800</v>
      </c>
      <c r="K126" s="86">
        <v>10250</v>
      </c>
      <c r="L126" s="15"/>
      <c r="M126" s="210"/>
      <c r="N126" s="66"/>
    </row>
    <row r="127" spans="1:14" ht="12.75">
      <c r="A127" s="13"/>
      <c r="B127" s="148" t="s">
        <v>315</v>
      </c>
      <c r="C127" s="10">
        <v>630</v>
      </c>
      <c r="D127" s="10" t="s">
        <v>81</v>
      </c>
      <c r="E127" s="97">
        <v>56686.46</v>
      </c>
      <c r="F127" s="97">
        <v>65352.27</v>
      </c>
      <c r="G127" s="88">
        <v>67220</v>
      </c>
      <c r="H127" s="88">
        <v>71250</v>
      </c>
      <c r="I127" s="137">
        <v>65200</v>
      </c>
      <c r="J127" s="88">
        <v>68000</v>
      </c>
      <c r="K127" s="88">
        <v>70000</v>
      </c>
      <c r="L127" s="58"/>
      <c r="M127" s="84"/>
      <c r="N127" s="66"/>
    </row>
    <row r="128" spans="1:14" ht="12.75">
      <c r="A128" s="13"/>
      <c r="B128" s="148" t="s">
        <v>315</v>
      </c>
      <c r="C128" s="10">
        <v>640</v>
      </c>
      <c r="D128" s="11" t="s">
        <v>264</v>
      </c>
      <c r="E128" s="97">
        <v>264.87</v>
      </c>
      <c r="F128" s="97">
        <v>2082.54</v>
      </c>
      <c r="G128" s="88"/>
      <c r="H128" s="88">
        <v>400</v>
      </c>
      <c r="I128" s="137"/>
      <c r="J128" s="88"/>
      <c r="K128" s="88"/>
      <c r="L128" s="58"/>
      <c r="M128" s="84"/>
      <c r="N128" s="31"/>
    </row>
    <row r="129" spans="1:14" ht="12.75">
      <c r="A129" s="13"/>
      <c r="B129" s="148"/>
      <c r="C129" s="13"/>
      <c r="D129" s="12" t="s">
        <v>36</v>
      </c>
      <c r="E129" s="93">
        <f>SUM(E125:E128)</f>
        <v>84408.48999999999</v>
      </c>
      <c r="F129" s="93">
        <f>SUM(F125:F128)</f>
        <v>95789.73</v>
      </c>
      <c r="G129" s="86">
        <f>SUM(G125:G127)</f>
        <v>99550</v>
      </c>
      <c r="H129" s="86">
        <f>SUM(H125:H128)</f>
        <v>103580</v>
      </c>
      <c r="I129" s="135">
        <f>SUM(I125:I127)</f>
        <v>98950</v>
      </c>
      <c r="J129" s="86">
        <f>SUM(J125:J127)</f>
        <v>103600</v>
      </c>
      <c r="K129" s="86">
        <f>SUM(K125:K127)</f>
        <v>107250</v>
      </c>
      <c r="L129" s="58"/>
      <c r="M129" s="84"/>
      <c r="N129" s="66"/>
    </row>
    <row r="130" spans="1:14" ht="12.75">
      <c r="A130" s="44" t="s">
        <v>118</v>
      </c>
      <c r="B130" s="148"/>
      <c r="C130" s="13"/>
      <c r="D130" s="49" t="s">
        <v>119</v>
      </c>
      <c r="E130" s="93"/>
      <c r="F130" s="93"/>
      <c r="G130" s="86"/>
      <c r="H130" s="86"/>
      <c r="I130" s="135"/>
      <c r="J130" s="86"/>
      <c r="K130" s="86"/>
      <c r="L130" s="32"/>
      <c r="M130" s="84"/>
      <c r="N130" s="66"/>
    </row>
    <row r="131" spans="1:14" ht="12.75">
      <c r="A131" s="13"/>
      <c r="B131" s="148" t="s">
        <v>315</v>
      </c>
      <c r="C131" s="13">
        <v>610</v>
      </c>
      <c r="D131" s="13" t="s">
        <v>43</v>
      </c>
      <c r="E131" s="93">
        <v>23939.98</v>
      </c>
      <c r="F131" s="93">
        <v>26779.13</v>
      </c>
      <c r="G131" s="86">
        <v>29160</v>
      </c>
      <c r="H131" s="86">
        <v>30060</v>
      </c>
      <c r="I131" s="135">
        <v>30500</v>
      </c>
      <c r="J131" s="86">
        <v>32000</v>
      </c>
      <c r="K131" s="86">
        <v>33600</v>
      </c>
      <c r="L131" s="15"/>
      <c r="M131" s="84"/>
      <c r="N131" s="66"/>
    </row>
    <row r="132" spans="1:14" ht="12.75">
      <c r="A132" s="13"/>
      <c r="B132" s="148" t="s">
        <v>315</v>
      </c>
      <c r="C132" s="13">
        <v>620</v>
      </c>
      <c r="D132" s="13" t="s">
        <v>39</v>
      </c>
      <c r="E132" s="97">
        <v>8867.2</v>
      </c>
      <c r="F132" s="97">
        <v>9501.93</v>
      </c>
      <c r="G132" s="88">
        <v>11070</v>
      </c>
      <c r="H132" s="88">
        <v>11270</v>
      </c>
      <c r="I132" s="137">
        <v>12350</v>
      </c>
      <c r="J132" s="88">
        <v>12200</v>
      </c>
      <c r="K132" s="88">
        <v>12800</v>
      </c>
      <c r="L132" s="60"/>
      <c r="M132" s="210"/>
      <c r="N132" s="212"/>
    </row>
    <row r="133" spans="1:14" ht="12.75">
      <c r="A133" s="13"/>
      <c r="B133" s="148" t="s">
        <v>315</v>
      </c>
      <c r="C133" s="13">
        <v>630</v>
      </c>
      <c r="D133" s="13" t="s">
        <v>81</v>
      </c>
      <c r="E133" s="93">
        <v>27803.04</v>
      </c>
      <c r="F133" s="93">
        <v>21261.73</v>
      </c>
      <c r="G133" s="86">
        <v>28260</v>
      </c>
      <c r="H133" s="86">
        <v>28260</v>
      </c>
      <c r="I133" s="135">
        <v>24750</v>
      </c>
      <c r="J133" s="86">
        <v>27000</v>
      </c>
      <c r="K133" s="86">
        <v>27000</v>
      </c>
      <c r="L133" s="60"/>
      <c r="M133" s="210"/>
      <c r="N133" s="212"/>
    </row>
    <row r="134" spans="1:14" ht="12.75">
      <c r="A134" s="13"/>
      <c r="B134" s="148" t="s">
        <v>315</v>
      </c>
      <c r="C134" s="13">
        <v>640</v>
      </c>
      <c r="D134" s="12" t="s">
        <v>379</v>
      </c>
      <c r="E134" s="93">
        <v>53.94</v>
      </c>
      <c r="F134" s="93">
        <v>28.2</v>
      </c>
      <c r="G134" s="86"/>
      <c r="H134" s="86">
        <v>100</v>
      </c>
      <c r="I134" s="135">
        <v>2280</v>
      </c>
      <c r="J134" s="86"/>
      <c r="K134" s="86"/>
      <c r="L134" s="60"/>
      <c r="M134" s="84"/>
      <c r="N134" s="66"/>
    </row>
    <row r="135" spans="1:14" ht="12.75">
      <c r="A135" s="13"/>
      <c r="B135" s="148" t="s">
        <v>315</v>
      </c>
      <c r="C135" s="13">
        <v>700</v>
      </c>
      <c r="D135" s="12" t="s">
        <v>284</v>
      </c>
      <c r="E135" s="93">
        <v>48500</v>
      </c>
      <c r="G135" s="86"/>
      <c r="H135" s="86"/>
      <c r="I135" s="135"/>
      <c r="J135" s="86"/>
      <c r="K135" s="86"/>
      <c r="L135" s="60"/>
      <c r="M135" s="84"/>
      <c r="N135" s="66"/>
    </row>
    <row r="136" spans="1:14" ht="12.75">
      <c r="A136" s="13"/>
      <c r="B136" s="148"/>
      <c r="C136" s="13"/>
      <c r="D136" s="12" t="s">
        <v>36</v>
      </c>
      <c r="E136" s="93">
        <f aca="true" t="shared" si="25" ref="E136:K136">SUM(E131:E135)</f>
        <v>109164.16</v>
      </c>
      <c r="F136" s="93">
        <f>SUM(F131:F134)</f>
        <v>57570.98999999999</v>
      </c>
      <c r="G136" s="86">
        <f>SUM(G131:G135)</f>
        <v>68490</v>
      </c>
      <c r="H136" s="86">
        <f>SUM(H131:H135)</f>
        <v>69690</v>
      </c>
      <c r="I136" s="135">
        <f t="shared" si="25"/>
        <v>69880</v>
      </c>
      <c r="J136" s="86">
        <f t="shared" si="25"/>
        <v>71200</v>
      </c>
      <c r="K136" s="86">
        <f t="shared" si="25"/>
        <v>73400</v>
      </c>
      <c r="L136" s="58"/>
      <c r="M136" s="84"/>
      <c r="N136" s="66"/>
    </row>
    <row r="137" spans="1:14" ht="12.75">
      <c r="A137" s="44" t="s">
        <v>120</v>
      </c>
      <c r="B137" s="148"/>
      <c r="C137" s="13"/>
      <c r="D137" s="49" t="s">
        <v>121</v>
      </c>
      <c r="E137" s="93"/>
      <c r="F137" s="93"/>
      <c r="G137" s="86"/>
      <c r="H137" s="86"/>
      <c r="I137" s="135"/>
      <c r="J137" s="86"/>
      <c r="K137" s="86"/>
      <c r="L137" s="58"/>
      <c r="M137" s="210"/>
      <c r="N137" s="212"/>
    </row>
    <row r="138" spans="1:14" ht="12.75">
      <c r="A138" s="13"/>
      <c r="B138" s="148" t="s">
        <v>315</v>
      </c>
      <c r="C138" s="13">
        <v>630</v>
      </c>
      <c r="D138" s="12" t="s">
        <v>122</v>
      </c>
      <c r="E138" s="97">
        <v>1113.55</v>
      </c>
      <c r="F138" s="97"/>
      <c r="G138" s="88"/>
      <c r="H138" s="88"/>
      <c r="I138" s="137"/>
      <c r="J138" s="88"/>
      <c r="K138" s="88"/>
      <c r="L138" s="32"/>
      <c r="M138" s="210"/>
      <c r="N138" s="66"/>
    </row>
    <row r="139" spans="1:14" ht="12.75">
      <c r="A139" s="13"/>
      <c r="B139" s="148"/>
      <c r="C139" s="13"/>
      <c r="D139" s="12" t="s">
        <v>36</v>
      </c>
      <c r="E139" s="97">
        <f aca="true" t="shared" si="26" ref="E139:K139">SUM(E138)</f>
        <v>1113.55</v>
      </c>
      <c r="F139" s="97"/>
      <c r="G139" s="88">
        <f>SUM(G138)</f>
        <v>0</v>
      </c>
      <c r="H139" s="88">
        <f>SUM(H138)</f>
        <v>0</v>
      </c>
      <c r="I139" s="137">
        <f t="shared" si="26"/>
        <v>0</v>
      </c>
      <c r="J139" s="88">
        <f t="shared" si="26"/>
        <v>0</v>
      </c>
      <c r="K139" s="88">
        <f t="shared" si="26"/>
        <v>0</v>
      </c>
      <c r="L139" s="32"/>
      <c r="M139" s="84"/>
      <c r="N139" s="66"/>
    </row>
    <row r="140" spans="1:14" ht="12.75">
      <c r="A140" s="170" t="s">
        <v>123</v>
      </c>
      <c r="B140" s="171"/>
      <c r="C140" s="170"/>
      <c r="D140" s="170" t="s">
        <v>124</v>
      </c>
      <c r="E140" s="175">
        <f aca="true" t="shared" si="27" ref="E140:K140">E144</f>
        <v>17283.1</v>
      </c>
      <c r="F140" s="175">
        <f>F144</f>
        <v>40824.3</v>
      </c>
      <c r="G140" s="177">
        <f>G144</f>
        <v>17500</v>
      </c>
      <c r="H140" s="177">
        <f t="shared" si="27"/>
        <v>25600</v>
      </c>
      <c r="I140" s="177">
        <f t="shared" si="27"/>
        <v>15000</v>
      </c>
      <c r="J140" s="176">
        <f t="shared" si="27"/>
        <v>20000</v>
      </c>
      <c r="K140" s="176">
        <f t="shared" si="27"/>
        <v>20000</v>
      </c>
      <c r="L140" s="62"/>
      <c r="M140" s="84"/>
      <c r="N140" s="31"/>
    </row>
    <row r="141" spans="1:14" ht="12.75">
      <c r="A141" s="67" t="s">
        <v>125</v>
      </c>
      <c r="B141" s="152"/>
      <c r="C141" s="67"/>
      <c r="D141" s="67" t="s">
        <v>126</v>
      </c>
      <c r="E141" s="100"/>
      <c r="F141" s="100"/>
      <c r="G141" s="92"/>
      <c r="H141" s="92"/>
      <c r="I141" s="141"/>
      <c r="J141" s="92"/>
      <c r="K141" s="92"/>
      <c r="L141" s="62"/>
      <c r="M141" s="210"/>
      <c r="N141" s="221"/>
    </row>
    <row r="142" spans="1:14" ht="12.75">
      <c r="A142" s="13"/>
      <c r="B142" s="148" t="s">
        <v>316</v>
      </c>
      <c r="C142" s="13">
        <v>630</v>
      </c>
      <c r="D142" s="13" t="s">
        <v>254</v>
      </c>
      <c r="E142" s="93">
        <v>11278.24</v>
      </c>
      <c r="F142" s="93">
        <v>26324.3</v>
      </c>
      <c r="G142" s="86">
        <v>17500</v>
      </c>
      <c r="H142" s="86">
        <v>16900</v>
      </c>
      <c r="I142" s="135">
        <v>15000</v>
      </c>
      <c r="J142" s="86">
        <v>20000</v>
      </c>
      <c r="K142" s="86">
        <v>20000</v>
      </c>
      <c r="L142" s="15"/>
      <c r="M142" s="210"/>
      <c r="N142" s="66"/>
    </row>
    <row r="143" spans="1:14" ht="12.75">
      <c r="A143" s="13"/>
      <c r="B143" s="148" t="s">
        <v>316</v>
      </c>
      <c r="C143" s="13">
        <v>710</v>
      </c>
      <c r="D143" s="12" t="s">
        <v>335</v>
      </c>
      <c r="E143" s="93">
        <v>6004.86</v>
      </c>
      <c r="F143" s="93">
        <v>14500</v>
      </c>
      <c r="G143" s="86"/>
      <c r="H143" s="86">
        <v>8700</v>
      </c>
      <c r="I143" s="135"/>
      <c r="J143" s="86"/>
      <c r="K143" s="86"/>
      <c r="L143" s="15"/>
      <c r="M143" s="210"/>
      <c r="N143" s="66"/>
    </row>
    <row r="144" spans="1:14" ht="12.75">
      <c r="A144" s="13"/>
      <c r="B144" s="148"/>
      <c r="C144" s="13"/>
      <c r="D144" s="12" t="s">
        <v>36</v>
      </c>
      <c r="E144" s="93">
        <f aca="true" t="shared" si="28" ref="E144:K144">SUM(E142:E143)</f>
        <v>17283.1</v>
      </c>
      <c r="F144" s="93">
        <f>SUM(F142:F143)</f>
        <v>40824.3</v>
      </c>
      <c r="G144" s="86">
        <f>SUM(G142:G143)</f>
        <v>17500</v>
      </c>
      <c r="H144" s="86">
        <f t="shared" si="28"/>
        <v>25600</v>
      </c>
      <c r="I144" s="135">
        <f t="shared" si="28"/>
        <v>15000</v>
      </c>
      <c r="J144" s="86">
        <f t="shared" si="28"/>
        <v>20000</v>
      </c>
      <c r="K144" s="86">
        <f t="shared" si="28"/>
        <v>20000</v>
      </c>
      <c r="L144" s="15"/>
      <c r="M144" s="84"/>
      <c r="N144" s="213"/>
    </row>
    <row r="145" spans="1:14" ht="12.75">
      <c r="A145" s="170" t="s">
        <v>127</v>
      </c>
      <c r="B145" s="171"/>
      <c r="C145" s="170"/>
      <c r="D145" s="178" t="s">
        <v>128</v>
      </c>
      <c r="E145" s="175">
        <f aca="true" t="shared" si="29" ref="E145:K145">E148</f>
        <v>2834</v>
      </c>
      <c r="F145" s="175">
        <f>F148</f>
        <v>3140.73</v>
      </c>
      <c r="G145" s="177">
        <f>G148</f>
        <v>3000</v>
      </c>
      <c r="H145" s="177">
        <f t="shared" si="29"/>
        <v>3800</v>
      </c>
      <c r="I145" s="177">
        <f t="shared" si="29"/>
        <v>4000</v>
      </c>
      <c r="J145" s="176">
        <f t="shared" si="29"/>
        <v>4000</v>
      </c>
      <c r="K145" s="176">
        <f t="shared" si="29"/>
        <v>4000</v>
      </c>
      <c r="L145" s="16"/>
      <c r="M145" s="84"/>
      <c r="N145" s="213"/>
    </row>
    <row r="146" spans="1:14" ht="12.75">
      <c r="A146" s="67" t="s">
        <v>129</v>
      </c>
      <c r="B146" s="152"/>
      <c r="C146" s="67"/>
      <c r="D146" s="68" t="s">
        <v>130</v>
      </c>
      <c r="E146" s="93"/>
      <c r="F146" s="93"/>
      <c r="G146" s="86"/>
      <c r="H146" s="86"/>
      <c r="I146" s="135"/>
      <c r="J146" s="86"/>
      <c r="K146" s="86"/>
      <c r="L146" s="16"/>
      <c r="M146" s="84"/>
      <c r="N146" s="214"/>
    </row>
    <row r="147" spans="1:14" ht="12.75">
      <c r="A147" s="50"/>
      <c r="B147" s="148" t="s">
        <v>316</v>
      </c>
      <c r="C147" s="69">
        <v>630</v>
      </c>
      <c r="D147" s="12" t="s">
        <v>109</v>
      </c>
      <c r="E147" s="93">
        <v>2834</v>
      </c>
      <c r="F147" s="93">
        <v>3140.73</v>
      </c>
      <c r="G147" s="86">
        <v>3000</v>
      </c>
      <c r="H147" s="86">
        <v>3800</v>
      </c>
      <c r="I147" s="135">
        <v>4000</v>
      </c>
      <c r="J147" s="86">
        <v>4000</v>
      </c>
      <c r="K147" s="86">
        <v>4000</v>
      </c>
      <c r="L147" s="16"/>
      <c r="M147" s="84"/>
      <c r="N147" s="66"/>
    </row>
    <row r="148" spans="1:14" ht="12.75">
      <c r="A148" s="50"/>
      <c r="B148" s="149"/>
      <c r="C148" s="69"/>
      <c r="D148" s="8" t="s">
        <v>36</v>
      </c>
      <c r="E148" s="97">
        <f aca="true" t="shared" si="30" ref="E148:K148">SUM(E147)</f>
        <v>2834</v>
      </c>
      <c r="F148" s="97">
        <f>SUM(F147)</f>
        <v>3140.73</v>
      </c>
      <c r="G148" s="88">
        <f>SUM(G147)</f>
        <v>3000</v>
      </c>
      <c r="H148" s="88">
        <f t="shared" si="30"/>
        <v>3800</v>
      </c>
      <c r="I148" s="137">
        <f t="shared" si="30"/>
        <v>4000</v>
      </c>
      <c r="J148" s="88">
        <f t="shared" si="30"/>
        <v>4000</v>
      </c>
      <c r="K148" s="88">
        <f t="shared" si="30"/>
        <v>4000</v>
      </c>
      <c r="L148" s="16"/>
      <c r="M148" s="210"/>
      <c r="N148" s="66"/>
    </row>
    <row r="149" spans="1:14" ht="12.75">
      <c r="A149" s="170" t="s">
        <v>131</v>
      </c>
      <c r="B149" s="171"/>
      <c r="C149" s="170"/>
      <c r="D149" s="164" t="s">
        <v>132</v>
      </c>
      <c r="E149" s="179">
        <f>E155+E160+E170+E179+E186+E191+E195+E200+E206+E210+E214+E217+E222+E225+E182</f>
        <v>2156077.58</v>
      </c>
      <c r="F149" s="179">
        <f>F155+F160+F170+F179+F186+F191+F195+F200+F206+F210+F214+F217+F222+F225</f>
        <v>2258920.57</v>
      </c>
      <c r="G149" s="181">
        <f>G155+G160+G170+G179+G186+G191+G195+G200+G206+G210+G214+G217+G222+G225+G182</f>
        <v>2214688</v>
      </c>
      <c r="H149" s="181">
        <f>H155+H160+H170+H179+H186+H191+H195+H200+H206+H210+H214+H217+H222+H225+H182</f>
        <v>2347981</v>
      </c>
      <c r="I149" s="181">
        <f>I155+I160+I170+I179+I186+I191+I195+I200+I206+I210+I214+I217+I222+I225+I182</f>
        <v>2469188</v>
      </c>
      <c r="J149" s="180">
        <f>J155+J160+J170+J179+J186+J191+J195+J200+J206+J210+J214+J217+J222+J225+J182</f>
        <v>2482224</v>
      </c>
      <c r="K149" s="180">
        <f>K155+K160+K170+K179+K186+K191+K195+K200+K206+K210+K214+K217+K222+K225+K182</f>
        <v>2482864</v>
      </c>
      <c r="L149" s="62"/>
      <c r="M149" s="84"/>
      <c r="N149" s="214"/>
    </row>
    <row r="150" spans="1:14" ht="12.75">
      <c r="A150" s="44" t="s">
        <v>133</v>
      </c>
      <c r="B150" s="148"/>
      <c r="C150" s="13"/>
      <c r="D150" s="44" t="s">
        <v>134</v>
      </c>
      <c r="E150" s="93"/>
      <c r="F150" s="93"/>
      <c r="G150" s="86"/>
      <c r="H150" s="86"/>
      <c r="I150" s="135"/>
      <c r="J150" s="86"/>
      <c r="K150" s="86"/>
      <c r="L150" s="16"/>
      <c r="M150" s="84"/>
      <c r="N150" s="214"/>
    </row>
    <row r="151" spans="1:14" ht="12.75">
      <c r="A151" s="13" t="s">
        <v>135</v>
      </c>
      <c r="B151" s="148"/>
      <c r="C151" s="13"/>
      <c r="D151" s="49" t="s">
        <v>136</v>
      </c>
      <c r="E151" s="93"/>
      <c r="F151" s="93"/>
      <c r="G151" s="86"/>
      <c r="H151" s="86"/>
      <c r="I151" s="135"/>
      <c r="J151" s="86"/>
      <c r="K151" s="86"/>
      <c r="M151" s="84"/>
      <c r="N151" s="214"/>
    </row>
    <row r="152" spans="1:14" ht="12.75">
      <c r="A152" s="13"/>
      <c r="B152" s="148"/>
      <c r="C152" s="13"/>
      <c r="D152" s="10" t="s">
        <v>139</v>
      </c>
      <c r="E152" s="97">
        <v>259940</v>
      </c>
      <c r="F152" s="97">
        <v>282460</v>
      </c>
      <c r="G152" s="88">
        <v>289000</v>
      </c>
      <c r="H152" s="88">
        <v>291800</v>
      </c>
      <c r="I152" s="137">
        <v>312500</v>
      </c>
      <c r="J152" s="88">
        <v>330000</v>
      </c>
      <c r="K152" s="88">
        <v>340000</v>
      </c>
      <c r="L152" s="32"/>
      <c r="M152" s="84"/>
      <c r="N152" s="66"/>
    </row>
    <row r="153" spans="1:14" ht="12.75">
      <c r="A153" s="13"/>
      <c r="B153" s="148"/>
      <c r="C153" s="13"/>
      <c r="D153" s="10" t="s">
        <v>253</v>
      </c>
      <c r="E153" s="97">
        <v>7703</v>
      </c>
      <c r="F153" s="229">
        <v>7541</v>
      </c>
      <c r="G153" s="88">
        <v>7000</v>
      </c>
      <c r="H153" s="88">
        <v>7449</v>
      </c>
      <c r="I153" s="137">
        <v>7000</v>
      </c>
      <c r="J153" s="88">
        <v>7000</v>
      </c>
      <c r="K153" s="88">
        <v>7000</v>
      </c>
      <c r="L153" s="32"/>
      <c r="M153" s="84"/>
      <c r="N153" s="31"/>
    </row>
    <row r="154" spans="1:14" ht="12.75">
      <c r="A154" s="13"/>
      <c r="B154" s="148"/>
      <c r="C154" s="13"/>
      <c r="D154" s="11" t="s">
        <v>349</v>
      </c>
      <c r="E154" s="93">
        <v>24005.74</v>
      </c>
      <c r="F154" s="230">
        <v>18666.85</v>
      </c>
      <c r="G154" s="86">
        <v>10000</v>
      </c>
      <c r="H154" s="86">
        <v>22357</v>
      </c>
      <c r="I154" s="135">
        <v>16000</v>
      </c>
      <c r="J154" s="86">
        <v>10000</v>
      </c>
      <c r="K154" s="86">
        <v>12000</v>
      </c>
      <c r="L154" s="32"/>
      <c r="M154" s="84"/>
      <c r="N154" s="31"/>
    </row>
    <row r="155" spans="1:14" ht="12.75">
      <c r="A155" s="13"/>
      <c r="B155" s="148"/>
      <c r="C155" s="13"/>
      <c r="D155" s="12" t="s">
        <v>36</v>
      </c>
      <c r="E155" s="93">
        <f aca="true" t="shared" si="31" ref="E155:K155">SUM(E152:E154)</f>
        <v>291648.74</v>
      </c>
      <c r="F155" s="93">
        <f t="shared" si="31"/>
        <v>308667.85</v>
      </c>
      <c r="G155" s="86">
        <f t="shared" si="31"/>
        <v>306000</v>
      </c>
      <c r="H155" s="86">
        <f t="shared" si="31"/>
        <v>321606</v>
      </c>
      <c r="I155" s="135">
        <f t="shared" si="31"/>
        <v>335500</v>
      </c>
      <c r="J155" s="86">
        <f t="shared" si="31"/>
        <v>347000</v>
      </c>
      <c r="K155" s="86">
        <f t="shared" si="31"/>
        <v>359000</v>
      </c>
      <c r="L155" s="32"/>
      <c r="M155" s="84"/>
      <c r="N155" s="31"/>
    </row>
    <row r="156" spans="1:14" ht="12.75">
      <c r="A156" s="13" t="s">
        <v>137</v>
      </c>
      <c r="B156" s="148"/>
      <c r="C156" s="13"/>
      <c r="D156" s="49" t="s">
        <v>138</v>
      </c>
      <c r="E156" s="93"/>
      <c r="F156" s="93"/>
      <c r="G156" s="93"/>
      <c r="H156" s="86"/>
      <c r="I156" s="142"/>
      <c r="J156" s="93"/>
      <c r="K156" s="93"/>
      <c r="L156" s="16"/>
      <c r="M156" s="84"/>
      <c r="N156" s="31"/>
    </row>
    <row r="157" spans="1:14" ht="12.75">
      <c r="A157" s="13"/>
      <c r="B157" s="148"/>
      <c r="C157" s="13"/>
      <c r="D157" s="10" t="s">
        <v>139</v>
      </c>
      <c r="E157" s="93">
        <v>53535</v>
      </c>
      <c r="F157" s="93">
        <v>66590</v>
      </c>
      <c r="G157" s="86">
        <v>66258</v>
      </c>
      <c r="H157" s="86">
        <v>68203</v>
      </c>
      <c r="I157" s="135">
        <v>73408</v>
      </c>
      <c r="J157" s="86">
        <v>74288</v>
      </c>
      <c r="K157" s="86">
        <v>75208</v>
      </c>
      <c r="L157" s="32"/>
      <c r="M157" s="84"/>
      <c r="N157" s="31"/>
    </row>
    <row r="158" spans="1:14" ht="12.75">
      <c r="A158" s="13"/>
      <c r="B158" s="148"/>
      <c r="C158" s="13"/>
      <c r="D158" s="10" t="s">
        <v>140</v>
      </c>
      <c r="E158" s="93">
        <v>2225</v>
      </c>
      <c r="F158" s="93">
        <v>2279</v>
      </c>
      <c r="G158" s="86">
        <v>2000</v>
      </c>
      <c r="H158" s="86">
        <v>2263</v>
      </c>
      <c r="I158" s="135">
        <v>2000</v>
      </c>
      <c r="J158" s="86">
        <v>2000</v>
      </c>
      <c r="K158" s="86">
        <v>2000</v>
      </c>
      <c r="L158" s="15"/>
      <c r="M158" s="84"/>
      <c r="N158" s="31"/>
    </row>
    <row r="159" spans="1:14" ht="12.75">
      <c r="A159" s="13"/>
      <c r="B159" s="148"/>
      <c r="C159" s="13"/>
      <c r="D159" s="11" t="s">
        <v>141</v>
      </c>
      <c r="E159" s="93">
        <v>1152.15</v>
      </c>
      <c r="F159" s="93">
        <v>1372.94</v>
      </c>
      <c r="G159" s="86">
        <v>1000</v>
      </c>
      <c r="H159" s="86">
        <v>1626</v>
      </c>
      <c r="I159" s="135">
        <v>1000</v>
      </c>
      <c r="J159" s="86">
        <v>1000</v>
      </c>
      <c r="K159" s="86">
        <v>1000</v>
      </c>
      <c r="L159" s="15"/>
      <c r="M159" s="84"/>
      <c r="N159" s="66"/>
    </row>
    <row r="160" spans="1:14" ht="12.75">
      <c r="A160" s="13"/>
      <c r="B160" s="148"/>
      <c r="C160" s="13"/>
      <c r="D160" s="12" t="s">
        <v>36</v>
      </c>
      <c r="E160" s="93">
        <f aca="true" t="shared" si="32" ref="E160:K160">SUM(E157:E159)</f>
        <v>56912.15</v>
      </c>
      <c r="F160" s="93">
        <f>SUM(F157:F159)</f>
        <v>70241.94</v>
      </c>
      <c r="G160" s="86">
        <f>SUM(G157:G159)</f>
        <v>69258</v>
      </c>
      <c r="H160" s="86">
        <f t="shared" si="32"/>
        <v>72092</v>
      </c>
      <c r="I160" s="135">
        <f t="shared" si="32"/>
        <v>76408</v>
      </c>
      <c r="J160" s="86">
        <f t="shared" si="32"/>
        <v>77288</v>
      </c>
      <c r="K160" s="86">
        <f t="shared" si="32"/>
        <v>78208</v>
      </c>
      <c r="L160" s="32"/>
      <c r="M160" s="84"/>
      <c r="N160" s="66"/>
    </row>
    <row r="161" spans="1:14" ht="12.75">
      <c r="A161" s="44" t="s">
        <v>142</v>
      </c>
      <c r="B161" s="148"/>
      <c r="C161" s="13"/>
      <c r="D161" s="49" t="s">
        <v>143</v>
      </c>
      <c r="E161" s="93"/>
      <c r="F161" s="93"/>
      <c r="G161" s="86"/>
      <c r="H161" s="86"/>
      <c r="I161" s="135"/>
      <c r="J161" s="86"/>
      <c r="K161" s="86"/>
      <c r="L161" s="16"/>
      <c r="M161" s="84"/>
      <c r="N161" s="66"/>
    </row>
    <row r="162" spans="1:14" ht="12.75">
      <c r="A162" s="13" t="s">
        <v>144</v>
      </c>
      <c r="B162" s="148"/>
      <c r="C162" s="13"/>
      <c r="D162" s="49" t="s">
        <v>145</v>
      </c>
      <c r="E162" s="93"/>
      <c r="F162" s="93"/>
      <c r="G162" s="86"/>
      <c r="H162" s="86"/>
      <c r="I162" s="135"/>
      <c r="J162" s="86"/>
      <c r="K162" s="86"/>
      <c r="L162" s="16"/>
      <c r="M162" s="84"/>
      <c r="N162" s="66"/>
    </row>
    <row r="163" spans="1:14" ht="12.75">
      <c r="A163" s="13"/>
      <c r="B163" s="148"/>
      <c r="C163" s="13"/>
      <c r="D163" s="13" t="s">
        <v>146</v>
      </c>
      <c r="E163" s="97">
        <v>182</v>
      </c>
      <c r="F163" s="97">
        <v>359</v>
      </c>
      <c r="G163" s="162">
        <v>182</v>
      </c>
      <c r="H163" s="88">
        <v>182</v>
      </c>
      <c r="I163" s="138">
        <v>1182</v>
      </c>
      <c r="J163" s="162">
        <v>182</v>
      </c>
      <c r="K163" s="162">
        <v>182</v>
      </c>
      <c r="L163" s="15"/>
      <c r="M163" s="84"/>
      <c r="N163" s="66"/>
    </row>
    <row r="164" spans="1:14" ht="12.75">
      <c r="A164" s="13"/>
      <c r="B164" s="148"/>
      <c r="C164" s="13"/>
      <c r="D164" s="13" t="s">
        <v>147</v>
      </c>
      <c r="E164" s="93">
        <v>15818.12</v>
      </c>
      <c r="F164" s="93">
        <v>7910.66</v>
      </c>
      <c r="G164" s="86">
        <v>1000</v>
      </c>
      <c r="H164" s="86">
        <v>3170</v>
      </c>
      <c r="I164" s="135">
        <v>4500</v>
      </c>
      <c r="J164" s="86">
        <v>4500</v>
      </c>
      <c r="K164" s="86">
        <v>4500</v>
      </c>
      <c r="L164" s="15"/>
      <c r="M164" s="84"/>
      <c r="N164" s="66"/>
    </row>
    <row r="165" spans="1:14" ht="12.75">
      <c r="A165" s="13"/>
      <c r="B165" s="148"/>
      <c r="C165" s="13"/>
      <c r="D165" s="10" t="s">
        <v>148</v>
      </c>
      <c r="E165" s="97">
        <v>539960</v>
      </c>
      <c r="F165" s="97">
        <v>582425</v>
      </c>
      <c r="G165" s="88">
        <v>582230</v>
      </c>
      <c r="H165" s="88">
        <v>623073</v>
      </c>
      <c r="I165" s="137">
        <v>615000</v>
      </c>
      <c r="J165" s="88">
        <v>615000</v>
      </c>
      <c r="K165" s="88">
        <v>615000</v>
      </c>
      <c r="L165" s="15"/>
      <c r="M165" s="210"/>
      <c r="N165" s="66"/>
    </row>
    <row r="166" spans="1:14" ht="12.75">
      <c r="A166" s="13"/>
      <c r="B166" s="148"/>
      <c r="C166" s="13"/>
      <c r="D166" s="11" t="s">
        <v>11</v>
      </c>
      <c r="E166" s="97">
        <v>1770</v>
      </c>
      <c r="F166" s="97">
        <v>1018</v>
      </c>
      <c r="G166" s="88">
        <v>2200</v>
      </c>
      <c r="H166" s="88"/>
      <c r="I166" s="137"/>
      <c r="J166" s="88"/>
      <c r="K166" s="88"/>
      <c r="L166" s="15"/>
      <c r="M166" s="84"/>
      <c r="N166" s="66"/>
    </row>
    <row r="167" spans="1:14" ht="12.75">
      <c r="A167" s="13"/>
      <c r="B167" s="148"/>
      <c r="C167" s="13"/>
      <c r="D167" s="11" t="s">
        <v>149</v>
      </c>
      <c r="E167" s="97">
        <v>9318</v>
      </c>
      <c r="F167" s="97">
        <v>9684</v>
      </c>
      <c r="G167" s="88">
        <v>10200</v>
      </c>
      <c r="H167" s="88">
        <v>10817</v>
      </c>
      <c r="I167" s="137">
        <v>9966</v>
      </c>
      <c r="J167" s="88">
        <v>9966</v>
      </c>
      <c r="K167" s="88">
        <v>9966</v>
      </c>
      <c r="L167" s="15"/>
      <c r="M167" s="84"/>
      <c r="N167" s="66"/>
    </row>
    <row r="168" spans="1:14" ht="12.75">
      <c r="A168" s="13"/>
      <c r="B168" s="148"/>
      <c r="C168" s="13"/>
      <c r="D168" s="11" t="s">
        <v>300</v>
      </c>
      <c r="E168" s="97">
        <v>34331</v>
      </c>
      <c r="F168" s="97">
        <v>10015</v>
      </c>
      <c r="G168" s="88">
        <v>8300</v>
      </c>
      <c r="H168" s="88">
        <v>6602</v>
      </c>
      <c r="I168" s="137">
        <v>7000</v>
      </c>
      <c r="J168" s="88">
        <v>7000</v>
      </c>
      <c r="K168" s="88">
        <v>7000</v>
      </c>
      <c r="M168" s="210"/>
      <c r="N168" s="31"/>
    </row>
    <row r="169" spans="1:14" ht="12.75">
      <c r="A169" s="13"/>
      <c r="B169" s="148"/>
      <c r="C169" s="13"/>
      <c r="D169" s="11" t="s">
        <v>268</v>
      </c>
      <c r="E169" s="97">
        <v>8110.33</v>
      </c>
      <c r="F169" s="97">
        <v>9704.65</v>
      </c>
      <c r="G169" s="88">
        <v>200</v>
      </c>
      <c r="H169" s="88">
        <v>2700</v>
      </c>
      <c r="I169" s="137">
        <v>2200</v>
      </c>
      <c r="J169" s="88">
        <v>200</v>
      </c>
      <c r="K169" s="88">
        <v>200</v>
      </c>
      <c r="L169" s="15"/>
      <c r="M169" s="84"/>
      <c r="N169" s="215"/>
    </row>
    <row r="170" spans="1:14" ht="12.75">
      <c r="A170" s="13"/>
      <c r="B170" s="148"/>
      <c r="C170" s="13"/>
      <c r="D170" s="12" t="s">
        <v>36</v>
      </c>
      <c r="E170" s="93">
        <f aca="true" t="shared" si="33" ref="E170:K170">SUM(E163:E169)</f>
        <v>609489.45</v>
      </c>
      <c r="F170" s="93">
        <f>SUM(F163:F169)</f>
        <v>621116.31</v>
      </c>
      <c r="G170" s="86">
        <f>SUM(G163:G169)</f>
        <v>604312</v>
      </c>
      <c r="H170" s="95">
        <f t="shared" si="33"/>
        <v>646544</v>
      </c>
      <c r="I170" s="135">
        <f t="shared" si="33"/>
        <v>639848</v>
      </c>
      <c r="J170" s="86">
        <f t="shared" si="33"/>
        <v>636848</v>
      </c>
      <c r="K170" s="86">
        <f t="shared" si="33"/>
        <v>636848</v>
      </c>
      <c r="L170" s="15"/>
      <c r="M170" s="84"/>
      <c r="N170" s="66"/>
    </row>
    <row r="171" spans="1:14" ht="12.75">
      <c r="A171" s="13" t="s">
        <v>150</v>
      </c>
      <c r="B171" s="148"/>
      <c r="C171" s="13"/>
      <c r="D171" s="44" t="s">
        <v>151</v>
      </c>
      <c r="E171" s="93"/>
      <c r="G171" s="222"/>
      <c r="H171" s="125"/>
      <c r="I171" s="191"/>
      <c r="J171" s="86"/>
      <c r="K171" s="86"/>
      <c r="L171" s="15"/>
      <c r="M171" s="84"/>
      <c r="N171" s="66"/>
    </row>
    <row r="172" spans="1:14" ht="12.75">
      <c r="A172" s="13"/>
      <c r="B172" s="148"/>
      <c r="C172" s="13"/>
      <c r="D172" s="10" t="s">
        <v>152</v>
      </c>
      <c r="E172" s="97">
        <v>429387</v>
      </c>
      <c r="F172" s="97">
        <v>452765</v>
      </c>
      <c r="G172" s="223">
        <v>452180</v>
      </c>
      <c r="H172" s="123">
        <v>461798</v>
      </c>
      <c r="I172" s="192">
        <v>462823</v>
      </c>
      <c r="J172" s="88">
        <v>462823</v>
      </c>
      <c r="K172" s="88">
        <v>462823</v>
      </c>
      <c r="L172" s="15"/>
      <c r="M172" s="84"/>
      <c r="N172" s="66"/>
    </row>
    <row r="173" spans="1:14" ht="12.75">
      <c r="A173" s="13"/>
      <c r="B173" s="148"/>
      <c r="C173" s="13"/>
      <c r="D173" s="11" t="s">
        <v>11</v>
      </c>
      <c r="E173" s="97">
        <v>3388</v>
      </c>
      <c r="F173" s="97">
        <v>2900</v>
      </c>
      <c r="G173" s="223">
        <v>3300</v>
      </c>
      <c r="H173" s="123">
        <v>6240</v>
      </c>
      <c r="I173" s="192">
        <v>3300</v>
      </c>
      <c r="J173" s="88">
        <v>3300</v>
      </c>
      <c r="K173" s="88">
        <v>3300</v>
      </c>
      <c r="L173" s="15"/>
      <c r="M173" s="210"/>
      <c r="N173" s="66"/>
    </row>
    <row r="174" spans="1:14" ht="12.75">
      <c r="A174" s="13"/>
      <c r="B174" s="148"/>
      <c r="C174" s="13"/>
      <c r="D174" s="11" t="s">
        <v>149</v>
      </c>
      <c r="E174" s="97">
        <v>4312</v>
      </c>
      <c r="F174" s="97">
        <v>4532</v>
      </c>
      <c r="G174" s="223">
        <v>5232</v>
      </c>
      <c r="H174" s="123">
        <v>4742</v>
      </c>
      <c r="I174" s="192">
        <v>5232</v>
      </c>
      <c r="J174" s="88">
        <v>5232</v>
      </c>
      <c r="K174" s="88">
        <v>5232</v>
      </c>
      <c r="L174" s="15"/>
      <c r="M174" s="210"/>
      <c r="N174" s="66"/>
    </row>
    <row r="175" spans="1:14" ht="12.75">
      <c r="A175" s="13"/>
      <c r="B175" s="148"/>
      <c r="C175" s="13"/>
      <c r="D175" s="11" t="s">
        <v>300</v>
      </c>
      <c r="E175" s="97">
        <v>73529</v>
      </c>
      <c r="F175" s="97">
        <v>8880</v>
      </c>
      <c r="G175" s="223">
        <v>9680</v>
      </c>
      <c r="H175" s="123">
        <v>286</v>
      </c>
      <c r="I175" s="192">
        <v>4230</v>
      </c>
      <c r="J175" s="88">
        <v>4230</v>
      </c>
      <c r="K175" s="88">
        <v>4230</v>
      </c>
      <c r="L175" s="15"/>
      <c r="M175" s="84"/>
      <c r="N175" s="66"/>
    </row>
    <row r="176" spans="1:14" ht="12.75">
      <c r="A176" s="13"/>
      <c r="B176" s="148"/>
      <c r="C176" s="13"/>
      <c r="D176" s="13" t="s">
        <v>147</v>
      </c>
      <c r="E176" s="93">
        <v>1604.97</v>
      </c>
      <c r="F176" s="93">
        <v>4311.93</v>
      </c>
      <c r="G176" s="222">
        <v>2000</v>
      </c>
      <c r="H176" s="125">
        <v>2827</v>
      </c>
      <c r="I176" s="191">
        <v>2000</v>
      </c>
      <c r="J176" s="86">
        <v>29420</v>
      </c>
      <c r="K176" s="86">
        <v>2000</v>
      </c>
      <c r="L176" s="15"/>
      <c r="M176" s="84"/>
      <c r="N176" s="66"/>
    </row>
    <row r="177" spans="1:14" ht="12.75">
      <c r="A177" s="13"/>
      <c r="B177" s="148"/>
      <c r="C177" s="13"/>
      <c r="D177" s="12" t="s">
        <v>160</v>
      </c>
      <c r="E177" s="93">
        <v>700</v>
      </c>
      <c r="F177" s="93">
        <v>364</v>
      </c>
      <c r="G177" s="86">
        <v>182</v>
      </c>
      <c r="H177" s="193">
        <v>26798</v>
      </c>
      <c r="I177" s="204">
        <v>42382</v>
      </c>
      <c r="J177" s="86">
        <v>182</v>
      </c>
      <c r="K177" s="86">
        <v>182</v>
      </c>
      <c r="L177" s="15"/>
      <c r="M177" s="84"/>
      <c r="N177" s="66"/>
    </row>
    <row r="178" spans="1:14" ht="12.75">
      <c r="A178" s="13"/>
      <c r="B178" s="148"/>
      <c r="C178" s="13"/>
      <c r="D178" s="12" t="s">
        <v>268</v>
      </c>
      <c r="E178" s="93">
        <v>613.63</v>
      </c>
      <c r="F178" s="93">
        <v>68487.63</v>
      </c>
      <c r="G178" s="86"/>
      <c r="H178" s="86">
        <v>315</v>
      </c>
      <c r="I178" s="135"/>
      <c r="J178" s="86"/>
      <c r="K178" s="86"/>
      <c r="L178" s="15"/>
      <c r="M178" s="210"/>
      <c r="N178" s="31"/>
    </row>
    <row r="179" spans="1:14" ht="12.75">
      <c r="A179" s="13"/>
      <c r="B179" s="148"/>
      <c r="C179" s="13"/>
      <c r="D179" s="12" t="s">
        <v>36</v>
      </c>
      <c r="E179" s="93">
        <f>SUM(E172:E178)</f>
        <v>513534.6</v>
      </c>
      <c r="F179" s="93">
        <f>SUM(F172:F178)</f>
        <v>542240.56</v>
      </c>
      <c r="G179" s="86">
        <f>SUM(G172:G177)</f>
        <v>472574</v>
      </c>
      <c r="H179" s="86">
        <f>SUM(H172:H178)</f>
        <v>503006</v>
      </c>
      <c r="I179" s="135">
        <f>SUM(I172:I177)</f>
        <v>519967</v>
      </c>
      <c r="J179" s="86">
        <f>SUM(J172:J177)</f>
        <v>505187</v>
      </c>
      <c r="K179" s="86">
        <f>SUM(K172:K177)</f>
        <v>477767</v>
      </c>
      <c r="L179" s="15"/>
      <c r="M179" s="84"/>
      <c r="N179" s="31"/>
    </row>
    <row r="180" spans="1:14" ht="12.75">
      <c r="A180" s="13" t="s">
        <v>259</v>
      </c>
      <c r="B180" s="148"/>
      <c r="C180" s="13"/>
      <c r="D180" s="65" t="s">
        <v>260</v>
      </c>
      <c r="E180" s="93"/>
      <c r="F180" s="93"/>
      <c r="G180" s="86"/>
      <c r="H180" s="86"/>
      <c r="I180" s="135"/>
      <c r="J180" s="86"/>
      <c r="K180" s="86"/>
      <c r="L180" s="15"/>
      <c r="M180" s="84"/>
      <c r="N180" s="31"/>
    </row>
    <row r="181" spans="1:14" ht="12.75">
      <c r="A181" s="13"/>
      <c r="B181" s="148" t="s">
        <v>317</v>
      </c>
      <c r="C181" s="13">
        <v>630</v>
      </c>
      <c r="D181" s="12" t="s">
        <v>81</v>
      </c>
      <c r="E181" s="93"/>
      <c r="F181" s="93"/>
      <c r="G181" s="86"/>
      <c r="H181" s="86">
        <v>7501</v>
      </c>
      <c r="I181" s="135"/>
      <c r="J181" s="86"/>
      <c r="K181" s="86"/>
      <c r="L181" s="15"/>
      <c r="M181" s="84"/>
      <c r="N181" s="66"/>
    </row>
    <row r="182" spans="1:14" ht="12.75">
      <c r="A182" s="13"/>
      <c r="B182" s="148"/>
      <c r="C182" s="13"/>
      <c r="D182" s="12" t="s">
        <v>36</v>
      </c>
      <c r="E182" s="93">
        <f aca="true" t="shared" si="34" ref="E182:K182">SUM(E181)</f>
        <v>0</v>
      </c>
      <c r="F182" s="93"/>
      <c r="G182" s="86">
        <f>SUM(G181)</f>
        <v>0</v>
      </c>
      <c r="H182" s="86">
        <f t="shared" si="34"/>
        <v>7501</v>
      </c>
      <c r="I182" s="135">
        <f t="shared" si="34"/>
        <v>0</v>
      </c>
      <c r="J182" s="86">
        <f t="shared" si="34"/>
        <v>0</v>
      </c>
      <c r="K182" s="86">
        <f t="shared" si="34"/>
        <v>0</v>
      </c>
      <c r="L182" s="15"/>
      <c r="M182" s="210"/>
      <c r="N182" s="31"/>
    </row>
    <row r="183" spans="1:14" ht="12.75">
      <c r="A183" s="44" t="s">
        <v>153</v>
      </c>
      <c r="B183" s="148"/>
      <c r="C183" s="13"/>
      <c r="D183" s="44" t="s">
        <v>154</v>
      </c>
      <c r="E183" s="97"/>
      <c r="F183" s="97"/>
      <c r="G183" s="162"/>
      <c r="H183" s="88"/>
      <c r="I183" s="138"/>
      <c r="J183" s="162"/>
      <c r="K183" s="162"/>
      <c r="L183" s="60"/>
      <c r="M183" s="84"/>
      <c r="N183" s="31"/>
    </row>
    <row r="184" spans="1:14" ht="12.75">
      <c r="A184" s="13"/>
      <c r="B184" s="148"/>
      <c r="C184" s="13"/>
      <c r="D184" s="13" t="s">
        <v>155</v>
      </c>
      <c r="E184" s="101">
        <v>220650</v>
      </c>
      <c r="F184" s="101">
        <v>247080</v>
      </c>
      <c r="G184" s="94">
        <v>259615</v>
      </c>
      <c r="H184" s="94">
        <v>262615</v>
      </c>
      <c r="I184" s="143">
        <v>271000</v>
      </c>
      <c r="J184" s="94">
        <v>275000</v>
      </c>
      <c r="K184" s="94">
        <v>279000</v>
      </c>
      <c r="L184" s="60"/>
      <c r="M184" s="84"/>
      <c r="N184" s="31"/>
    </row>
    <row r="185" spans="1:14" ht="12.75">
      <c r="A185" s="13"/>
      <c r="B185" s="148"/>
      <c r="C185" s="13"/>
      <c r="D185" s="10" t="s">
        <v>390</v>
      </c>
      <c r="E185" s="93">
        <v>23871.89</v>
      </c>
      <c r="F185" s="93">
        <v>19557.5</v>
      </c>
      <c r="G185" s="86">
        <v>18000</v>
      </c>
      <c r="H185" s="86">
        <v>24317</v>
      </c>
      <c r="I185" s="135">
        <v>18000</v>
      </c>
      <c r="J185" s="86">
        <v>18000</v>
      </c>
      <c r="K185" s="86">
        <v>18000</v>
      </c>
      <c r="L185" s="60"/>
      <c r="M185" s="84"/>
      <c r="N185" s="31"/>
    </row>
    <row r="186" spans="1:14" ht="12.75">
      <c r="A186" s="13"/>
      <c r="B186" s="148"/>
      <c r="C186" s="13"/>
      <c r="D186" s="12" t="s">
        <v>36</v>
      </c>
      <c r="E186" s="93">
        <f aca="true" t="shared" si="35" ref="E186:K186">SUM(E184:E185)</f>
        <v>244521.89</v>
      </c>
      <c r="F186" s="93">
        <f t="shared" si="35"/>
        <v>266637.5</v>
      </c>
      <c r="G186" s="86">
        <f t="shared" si="35"/>
        <v>277615</v>
      </c>
      <c r="H186" s="86">
        <f t="shared" si="35"/>
        <v>286932</v>
      </c>
      <c r="I186" s="135">
        <f t="shared" si="35"/>
        <v>289000</v>
      </c>
      <c r="J186" s="86">
        <f t="shared" si="35"/>
        <v>293000</v>
      </c>
      <c r="K186" s="86">
        <f t="shared" si="35"/>
        <v>297000</v>
      </c>
      <c r="L186" s="58"/>
      <c r="M186" s="210"/>
      <c r="N186" s="31"/>
    </row>
    <row r="187" spans="1:14" ht="12.75">
      <c r="A187" s="44" t="s">
        <v>156</v>
      </c>
      <c r="B187" s="148"/>
      <c r="C187" s="13"/>
      <c r="D187" s="44" t="s">
        <v>157</v>
      </c>
      <c r="E187" s="93"/>
      <c r="F187" s="93"/>
      <c r="G187" s="86"/>
      <c r="H187" s="86"/>
      <c r="I187" s="135"/>
      <c r="J187" s="86"/>
      <c r="K187" s="86"/>
      <c r="L187" s="61"/>
      <c r="M187" s="210"/>
      <c r="N187" s="31"/>
    </row>
    <row r="188" spans="1:14" ht="12.75">
      <c r="A188" s="13" t="s">
        <v>158</v>
      </c>
      <c r="B188" s="148"/>
      <c r="C188" s="13"/>
      <c r="D188" s="49" t="s">
        <v>159</v>
      </c>
      <c r="E188" s="93"/>
      <c r="F188" s="93"/>
      <c r="G188" s="86"/>
      <c r="H188" s="86"/>
      <c r="I188" s="135"/>
      <c r="J188" s="86"/>
      <c r="K188" s="86"/>
      <c r="L188" s="5"/>
      <c r="M188" s="84"/>
      <c r="N188" s="66"/>
    </row>
    <row r="189" spans="1:14" ht="12.75">
      <c r="A189" s="13"/>
      <c r="B189" s="148"/>
      <c r="C189" s="13"/>
      <c r="D189" s="13" t="s">
        <v>160</v>
      </c>
      <c r="E189" s="93">
        <v>77050</v>
      </c>
      <c r="F189" s="93">
        <v>74989</v>
      </c>
      <c r="G189" s="86">
        <v>78500</v>
      </c>
      <c r="H189" s="86">
        <v>78500</v>
      </c>
      <c r="I189" s="204">
        <v>89679</v>
      </c>
      <c r="J189" s="86">
        <v>89679</v>
      </c>
      <c r="K189" s="86">
        <v>89679</v>
      </c>
      <c r="L189" s="58"/>
      <c r="M189" s="84"/>
      <c r="N189" s="66"/>
    </row>
    <row r="190" spans="1:14" ht="12.75">
      <c r="A190" s="13"/>
      <c r="B190" s="148"/>
      <c r="C190" s="13"/>
      <c r="D190" s="11" t="s">
        <v>349</v>
      </c>
      <c r="E190" s="93">
        <v>6523.39</v>
      </c>
      <c r="F190" s="93">
        <v>11268</v>
      </c>
      <c r="G190" s="86">
        <v>11000</v>
      </c>
      <c r="H190" s="86">
        <v>13207</v>
      </c>
      <c r="I190" s="135">
        <v>11000</v>
      </c>
      <c r="J190" s="86">
        <v>11000</v>
      </c>
      <c r="K190" s="86">
        <v>11000</v>
      </c>
      <c r="L190" s="60"/>
      <c r="M190" s="84"/>
      <c r="N190" s="66"/>
    </row>
    <row r="191" spans="1:14" ht="12.75">
      <c r="A191" s="13"/>
      <c r="B191" s="148"/>
      <c r="C191" s="13"/>
      <c r="D191" s="12" t="s">
        <v>36</v>
      </c>
      <c r="E191" s="93">
        <f aca="true" t="shared" si="36" ref="E191:K191">SUM(E189:E190)</f>
        <v>83573.39</v>
      </c>
      <c r="F191" s="93">
        <f t="shared" si="36"/>
        <v>86257</v>
      </c>
      <c r="G191" s="86">
        <f t="shared" si="36"/>
        <v>89500</v>
      </c>
      <c r="H191" s="86">
        <f t="shared" si="36"/>
        <v>91707</v>
      </c>
      <c r="I191" s="135">
        <f t="shared" si="36"/>
        <v>100679</v>
      </c>
      <c r="J191" s="86">
        <f t="shared" si="36"/>
        <v>100679</v>
      </c>
      <c r="K191" s="86">
        <f t="shared" si="36"/>
        <v>100679</v>
      </c>
      <c r="L191" s="58"/>
      <c r="M191" s="84"/>
      <c r="N191" s="31"/>
    </row>
    <row r="192" spans="1:14" ht="12.75">
      <c r="A192" s="13" t="s">
        <v>161</v>
      </c>
      <c r="B192" s="148"/>
      <c r="C192" s="13"/>
      <c r="D192" s="49" t="s">
        <v>162</v>
      </c>
      <c r="E192" s="97"/>
      <c r="F192" s="97"/>
      <c r="G192" s="162"/>
      <c r="H192" s="162"/>
      <c r="I192" s="138"/>
      <c r="J192" s="162"/>
      <c r="K192" s="162"/>
      <c r="L192" s="60"/>
      <c r="M192" s="84"/>
      <c r="N192" s="31"/>
    </row>
    <row r="193" spans="1:14" ht="12.75">
      <c r="A193" s="13"/>
      <c r="B193" s="148"/>
      <c r="C193" s="13"/>
      <c r="D193" s="10" t="s">
        <v>160</v>
      </c>
      <c r="E193" s="97">
        <v>23620</v>
      </c>
      <c r="F193" s="97">
        <v>24665</v>
      </c>
      <c r="G193" s="88">
        <v>26000</v>
      </c>
      <c r="H193" s="88">
        <v>26000</v>
      </c>
      <c r="I193" s="137">
        <v>28998</v>
      </c>
      <c r="J193" s="88">
        <v>29443</v>
      </c>
      <c r="K193" s="88">
        <v>30033</v>
      </c>
      <c r="M193" s="84"/>
      <c r="N193" s="66"/>
    </row>
    <row r="194" spans="1:14" ht="12.75">
      <c r="A194" s="13"/>
      <c r="B194" s="148"/>
      <c r="C194" s="13"/>
      <c r="D194" s="13" t="s">
        <v>141</v>
      </c>
      <c r="E194" s="97">
        <v>2856</v>
      </c>
      <c r="F194" s="97">
        <v>2827.84</v>
      </c>
      <c r="G194" s="88">
        <v>2000</v>
      </c>
      <c r="H194" s="88">
        <v>3297</v>
      </c>
      <c r="I194" s="137">
        <v>2000</v>
      </c>
      <c r="J194" s="88">
        <v>2000</v>
      </c>
      <c r="K194" s="88">
        <v>2000</v>
      </c>
      <c r="L194" s="60"/>
      <c r="M194" s="210"/>
      <c r="N194" s="31"/>
    </row>
    <row r="195" spans="1:14" ht="12.75">
      <c r="A195" s="13"/>
      <c r="B195" s="148"/>
      <c r="C195" s="13"/>
      <c r="D195" s="12" t="s">
        <v>36</v>
      </c>
      <c r="E195" s="93">
        <f aca="true" t="shared" si="37" ref="E195:K195">SUM(E193:E194)</f>
        <v>26476</v>
      </c>
      <c r="F195" s="93">
        <f>SUM(F193:F194)</f>
        <v>27492.84</v>
      </c>
      <c r="G195" s="86">
        <f>SUM(G193:G194)</f>
        <v>28000</v>
      </c>
      <c r="H195" s="86">
        <f>SUM(H193:H194)</f>
        <v>29297</v>
      </c>
      <c r="I195" s="135">
        <f t="shared" si="37"/>
        <v>30998</v>
      </c>
      <c r="J195" s="86">
        <f t="shared" si="37"/>
        <v>31443</v>
      </c>
      <c r="K195" s="86">
        <f t="shared" si="37"/>
        <v>32033</v>
      </c>
      <c r="L195" s="60"/>
      <c r="M195" s="84"/>
      <c r="N195" s="31"/>
    </row>
    <row r="196" spans="1:14" ht="12.75">
      <c r="A196" s="13" t="s">
        <v>163</v>
      </c>
      <c r="B196" s="148"/>
      <c r="C196" s="13"/>
      <c r="D196" s="49" t="s">
        <v>164</v>
      </c>
      <c r="E196" s="97"/>
      <c r="F196" s="97"/>
      <c r="G196" s="162"/>
      <c r="H196" s="162"/>
      <c r="I196" s="138"/>
      <c r="J196" s="162"/>
      <c r="K196" s="162"/>
      <c r="L196" s="60"/>
      <c r="M196" s="84"/>
      <c r="N196" s="66"/>
    </row>
    <row r="197" spans="1:14" ht="12.75">
      <c r="A197" s="13"/>
      <c r="B197" s="148" t="s">
        <v>318</v>
      </c>
      <c r="C197" s="13">
        <v>610</v>
      </c>
      <c r="D197" s="13" t="s">
        <v>43</v>
      </c>
      <c r="E197" s="97">
        <v>37171</v>
      </c>
      <c r="F197" s="97">
        <v>39075.08</v>
      </c>
      <c r="G197" s="88">
        <v>43500</v>
      </c>
      <c r="H197" s="88">
        <v>43650</v>
      </c>
      <c r="I197" s="137">
        <v>45400</v>
      </c>
      <c r="J197" s="88">
        <v>47670</v>
      </c>
      <c r="K197" s="88">
        <v>50000</v>
      </c>
      <c r="L197" s="15"/>
      <c r="M197" s="84"/>
      <c r="N197" s="66"/>
    </row>
    <row r="198" spans="1:14" ht="12.75">
      <c r="A198" s="13"/>
      <c r="B198" s="148" t="s">
        <v>318</v>
      </c>
      <c r="C198" s="13">
        <v>620</v>
      </c>
      <c r="D198" s="13" t="s">
        <v>39</v>
      </c>
      <c r="E198" s="97">
        <v>17972.56</v>
      </c>
      <c r="F198" s="97">
        <v>19091.75</v>
      </c>
      <c r="G198" s="88">
        <v>21700</v>
      </c>
      <c r="H198" s="88">
        <v>21749</v>
      </c>
      <c r="I198" s="137">
        <v>22100</v>
      </c>
      <c r="J198" s="88">
        <v>23100</v>
      </c>
      <c r="K198" s="88">
        <v>24000</v>
      </c>
      <c r="L198" s="15"/>
      <c r="M198" s="210"/>
      <c r="N198" s="66"/>
    </row>
    <row r="199" spans="1:14" ht="12.75">
      <c r="A199" s="13"/>
      <c r="B199" s="148" t="s">
        <v>318</v>
      </c>
      <c r="C199" s="13">
        <v>630</v>
      </c>
      <c r="D199" s="13" t="s">
        <v>81</v>
      </c>
      <c r="E199" s="97">
        <v>36366.18</v>
      </c>
      <c r="F199" s="97">
        <v>37417.44</v>
      </c>
      <c r="G199" s="88">
        <v>41201</v>
      </c>
      <c r="H199" s="88">
        <v>48278</v>
      </c>
      <c r="I199" s="137">
        <v>46155</v>
      </c>
      <c r="J199" s="88">
        <v>47000</v>
      </c>
      <c r="K199" s="88">
        <v>48000</v>
      </c>
      <c r="L199" s="15"/>
      <c r="M199" s="84"/>
      <c r="N199" s="66"/>
    </row>
    <row r="200" spans="1:14" ht="12.75">
      <c r="A200" s="13"/>
      <c r="B200" s="148"/>
      <c r="C200" s="13"/>
      <c r="D200" s="12" t="s">
        <v>36</v>
      </c>
      <c r="E200" s="93">
        <f aca="true" t="shared" si="38" ref="E200:K200">SUM(E197:E199)</f>
        <v>91509.73999999999</v>
      </c>
      <c r="F200" s="93">
        <f>SUM(F197:F199)</f>
        <v>95584.27</v>
      </c>
      <c r="G200" s="86">
        <f>SUM(G197:G199)</f>
        <v>106401</v>
      </c>
      <c r="H200" s="86">
        <f>SUM(H197:H199)</f>
        <v>113677</v>
      </c>
      <c r="I200" s="135">
        <f t="shared" si="38"/>
        <v>113655</v>
      </c>
      <c r="J200" s="86">
        <f t="shared" si="38"/>
        <v>117770</v>
      </c>
      <c r="K200" s="86">
        <f t="shared" si="38"/>
        <v>122000</v>
      </c>
      <c r="M200" s="84"/>
      <c r="N200" s="66"/>
    </row>
    <row r="201" spans="1:14" ht="12.75">
      <c r="A201" s="44" t="s">
        <v>165</v>
      </c>
      <c r="B201" s="148"/>
      <c r="C201" s="13"/>
      <c r="D201" s="49" t="s">
        <v>166</v>
      </c>
      <c r="E201" s="97"/>
      <c r="F201" s="97"/>
      <c r="G201" s="162"/>
      <c r="H201" s="162"/>
      <c r="I201" s="138"/>
      <c r="J201" s="162"/>
      <c r="K201" s="162"/>
      <c r="M201" s="210"/>
      <c r="N201" s="31"/>
    </row>
    <row r="202" spans="1:14" ht="12.75">
      <c r="A202" s="13" t="s">
        <v>167</v>
      </c>
      <c r="B202" s="148"/>
      <c r="C202" s="13"/>
      <c r="D202" s="49" t="s">
        <v>168</v>
      </c>
      <c r="E202" s="97"/>
      <c r="F202" s="97"/>
      <c r="G202" s="162"/>
      <c r="H202" s="162"/>
      <c r="I202" s="138"/>
      <c r="J202" s="162"/>
      <c r="K202" s="162"/>
      <c r="L202" s="60"/>
      <c r="M202" s="84"/>
      <c r="N202" s="66"/>
    </row>
    <row r="203" spans="1:14" ht="12.75">
      <c r="A203" s="13"/>
      <c r="B203" s="148"/>
      <c r="C203" s="13"/>
      <c r="D203" s="13" t="s">
        <v>160</v>
      </c>
      <c r="E203" s="93">
        <v>67810</v>
      </c>
      <c r="F203" s="93">
        <v>63000</v>
      </c>
      <c r="G203" s="86">
        <v>64066</v>
      </c>
      <c r="H203" s="86">
        <v>65066</v>
      </c>
      <c r="I203" s="204">
        <v>68187</v>
      </c>
      <c r="J203" s="86">
        <v>68187</v>
      </c>
      <c r="K203" s="86">
        <v>68187</v>
      </c>
      <c r="L203" s="60"/>
      <c r="M203" s="84"/>
      <c r="N203" s="31"/>
    </row>
    <row r="204" spans="1:14" ht="12.75">
      <c r="A204" s="13"/>
      <c r="B204" s="148"/>
      <c r="C204" s="13"/>
      <c r="D204" s="12" t="s">
        <v>336</v>
      </c>
      <c r="E204" s="93"/>
      <c r="F204" s="93"/>
      <c r="G204" s="86">
        <v>4000</v>
      </c>
      <c r="H204" s="86">
        <v>4000</v>
      </c>
      <c r="I204" s="204">
        <v>2000</v>
      </c>
      <c r="J204" s="86">
        <v>4000</v>
      </c>
      <c r="K204" s="86">
        <v>4000</v>
      </c>
      <c r="L204" s="60"/>
      <c r="M204" s="84"/>
      <c r="N204" s="66"/>
    </row>
    <row r="205" spans="1:14" ht="12.75">
      <c r="A205" s="13"/>
      <c r="B205" s="148"/>
      <c r="C205" s="13"/>
      <c r="D205" s="12" t="s">
        <v>393</v>
      </c>
      <c r="E205" s="93">
        <v>7685.37</v>
      </c>
      <c r="F205" s="93">
        <v>9014</v>
      </c>
      <c r="G205" s="86">
        <v>8000</v>
      </c>
      <c r="H205" s="86">
        <v>9875</v>
      </c>
      <c r="I205" s="204">
        <v>56000</v>
      </c>
      <c r="J205" s="86">
        <v>56000</v>
      </c>
      <c r="K205" s="86">
        <v>56000</v>
      </c>
      <c r="L205" s="58"/>
      <c r="M205" s="84"/>
      <c r="N205" s="66"/>
    </row>
    <row r="206" spans="1:14" ht="12.75">
      <c r="A206" s="13"/>
      <c r="B206" s="148"/>
      <c r="C206" s="13"/>
      <c r="D206" s="12" t="s">
        <v>36</v>
      </c>
      <c r="E206" s="93">
        <f aca="true" t="shared" si="39" ref="E206:K206">SUM(E203:E205)</f>
        <v>75495.37</v>
      </c>
      <c r="F206" s="93">
        <f>SUM(F203:F205)</f>
        <v>72014</v>
      </c>
      <c r="G206" s="86">
        <f>SUM(G203:G205)</f>
        <v>76066</v>
      </c>
      <c r="H206" s="86">
        <f>SUM(H203:H205)</f>
        <v>78941</v>
      </c>
      <c r="I206" s="135">
        <f t="shared" si="39"/>
        <v>126187</v>
      </c>
      <c r="J206" s="86">
        <f t="shared" si="39"/>
        <v>128187</v>
      </c>
      <c r="K206" s="86">
        <f t="shared" si="39"/>
        <v>128187</v>
      </c>
      <c r="L206" s="58"/>
      <c r="M206" s="210"/>
      <c r="N206" s="66"/>
    </row>
    <row r="207" spans="1:14" ht="12.75">
      <c r="A207" s="13" t="s">
        <v>169</v>
      </c>
      <c r="B207" s="148"/>
      <c r="C207" s="13"/>
      <c r="D207" s="49" t="s">
        <v>170</v>
      </c>
      <c r="E207" s="97"/>
      <c r="F207" s="97"/>
      <c r="G207" s="162"/>
      <c r="H207" s="162"/>
      <c r="I207" s="138"/>
      <c r="J207" s="162"/>
      <c r="K207" s="162"/>
      <c r="L207" s="58"/>
      <c r="M207" s="84"/>
      <c r="N207" s="66"/>
    </row>
    <row r="208" spans="1:14" ht="12.75">
      <c r="A208" s="13"/>
      <c r="B208" s="148"/>
      <c r="C208" s="13"/>
      <c r="D208" s="13" t="s">
        <v>160</v>
      </c>
      <c r="E208" s="97">
        <v>46441</v>
      </c>
      <c r="F208" s="97">
        <v>45041</v>
      </c>
      <c r="G208" s="88">
        <v>50501</v>
      </c>
      <c r="H208" s="88">
        <v>59901</v>
      </c>
      <c r="I208" s="137">
        <v>56340</v>
      </c>
      <c r="J208" s="88">
        <v>56742</v>
      </c>
      <c r="K208" s="88">
        <v>57142</v>
      </c>
      <c r="L208" s="58"/>
      <c r="M208" s="84"/>
      <c r="N208" s="31"/>
    </row>
    <row r="209" spans="1:12" ht="12.75">
      <c r="A209" s="13"/>
      <c r="B209" s="148"/>
      <c r="C209" s="13"/>
      <c r="D209" s="12" t="s">
        <v>393</v>
      </c>
      <c r="E209" s="93">
        <v>6650.13</v>
      </c>
      <c r="F209" s="97">
        <v>6754.7</v>
      </c>
      <c r="G209" s="86">
        <v>6940</v>
      </c>
      <c r="H209" s="86">
        <v>9206</v>
      </c>
      <c r="I209" s="204">
        <v>32900</v>
      </c>
      <c r="J209" s="86">
        <v>32900</v>
      </c>
      <c r="K209" s="86">
        <v>32900</v>
      </c>
      <c r="L209" s="58"/>
    </row>
    <row r="210" spans="1:12" ht="12.75">
      <c r="A210" s="13"/>
      <c r="B210" s="148"/>
      <c r="C210" s="13"/>
      <c r="D210" s="12" t="s">
        <v>36</v>
      </c>
      <c r="E210" s="93">
        <f aca="true" t="shared" si="40" ref="E210:K210">SUM(E208:E209)</f>
        <v>53091.13</v>
      </c>
      <c r="F210" s="93">
        <f>SUM(F208:F209)</f>
        <v>51795.7</v>
      </c>
      <c r="G210" s="86">
        <f>SUM(G208:G209)</f>
        <v>57441</v>
      </c>
      <c r="H210" s="86">
        <f>SUM(H208:H209)</f>
        <v>69107</v>
      </c>
      <c r="I210" s="135">
        <f t="shared" si="40"/>
        <v>89240</v>
      </c>
      <c r="J210" s="86">
        <f t="shared" si="40"/>
        <v>89642</v>
      </c>
      <c r="K210" s="86">
        <f t="shared" si="40"/>
        <v>90042</v>
      </c>
      <c r="L210" s="32"/>
    </row>
    <row r="211" spans="1:12" ht="12.75">
      <c r="A211" s="13" t="s">
        <v>171</v>
      </c>
      <c r="B211" s="148"/>
      <c r="C211" s="13"/>
      <c r="D211" s="49" t="s">
        <v>172</v>
      </c>
      <c r="E211" s="97"/>
      <c r="F211" s="97"/>
      <c r="G211" s="162"/>
      <c r="H211" s="162"/>
      <c r="I211" s="138"/>
      <c r="J211" s="162"/>
      <c r="K211" s="162"/>
      <c r="L211" s="16"/>
    </row>
    <row r="212" spans="1:12" ht="12.75">
      <c r="A212" s="13"/>
      <c r="B212" s="148"/>
      <c r="C212" s="13"/>
      <c r="D212" s="12" t="s">
        <v>393</v>
      </c>
      <c r="E212" s="97">
        <v>8505</v>
      </c>
      <c r="F212" s="97">
        <v>8229.4</v>
      </c>
      <c r="G212" s="88">
        <v>6500</v>
      </c>
      <c r="H212" s="88">
        <v>6500</v>
      </c>
      <c r="I212" s="137">
        <v>25200</v>
      </c>
      <c r="J212" s="88">
        <v>25200</v>
      </c>
      <c r="K212" s="88">
        <v>25200</v>
      </c>
      <c r="L212" s="16"/>
    </row>
    <row r="213" spans="1:12" ht="12.75">
      <c r="A213" s="13"/>
      <c r="B213" s="148"/>
      <c r="C213" s="13"/>
      <c r="D213" s="13" t="s">
        <v>160</v>
      </c>
      <c r="E213" s="93">
        <v>41307</v>
      </c>
      <c r="F213" s="93">
        <v>46200</v>
      </c>
      <c r="G213" s="86">
        <v>47900</v>
      </c>
      <c r="H213" s="86">
        <v>47900</v>
      </c>
      <c r="I213" s="135">
        <v>49500</v>
      </c>
      <c r="J213" s="86">
        <v>53000</v>
      </c>
      <c r="K213" s="86">
        <v>55000</v>
      </c>
      <c r="L213" s="15"/>
    </row>
    <row r="214" spans="1:12" ht="12.75">
      <c r="A214" s="13"/>
      <c r="B214" s="148"/>
      <c r="C214" s="13"/>
      <c r="D214" s="12" t="s">
        <v>36</v>
      </c>
      <c r="E214" s="93">
        <f aca="true" t="shared" si="41" ref="E214:K214">SUM(E212:E213)</f>
        <v>49812</v>
      </c>
      <c r="F214" s="93">
        <f t="shared" si="41"/>
        <v>54429.4</v>
      </c>
      <c r="G214" s="86">
        <f t="shared" si="41"/>
        <v>54400</v>
      </c>
      <c r="H214" s="86">
        <f t="shared" si="41"/>
        <v>54400</v>
      </c>
      <c r="I214" s="135">
        <f t="shared" si="41"/>
        <v>74700</v>
      </c>
      <c r="J214" s="86">
        <f t="shared" si="41"/>
        <v>78200</v>
      </c>
      <c r="K214" s="86">
        <f t="shared" si="41"/>
        <v>80200</v>
      </c>
      <c r="L214" s="58"/>
    </row>
    <row r="215" spans="1:12" ht="12.75">
      <c r="A215" s="13"/>
      <c r="B215" s="153"/>
      <c r="C215" s="13"/>
      <c r="D215" s="65" t="s">
        <v>173</v>
      </c>
      <c r="E215" s="93"/>
      <c r="F215" s="93"/>
      <c r="G215" s="86"/>
      <c r="H215" s="86"/>
      <c r="I215" s="135"/>
      <c r="J215" s="86"/>
      <c r="K215" s="86"/>
      <c r="L215" s="60"/>
    </row>
    <row r="216" spans="1:12" ht="12.75">
      <c r="A216" s="13" t="s">
        <v>174</v>
      </c>
      <c r="B216" s="148" t="s">
        <v>319</v>
      </c>
      <c r="C216" s="10">
        <v>640</v>
      </c>
      <c r="D216" s="12" t="s">
        <v>160</v>
      </c>
      <c r="E216" s="93">
        <v>8551.44</v>
      </c>
      <c r="F216" s="93">
        <v>5903.84</v>
      </c>
      <c r="G216" s="86">
        <v>12000</v>
      </c>
      <c r="H216" s="86">
        <v>12000</v>
      </c>
      <c r="I216" s="135">
        <v>8000</v>
      </c>
      <c r="J216" s="86">
        <v>8000</v>
      </c>
      <c r="K216" s="86">
        <v>8000</v>
      </c>
      <c r="L216" s="58"/>
    </row>
    <row r="217" spans="1:11" ht="12.75">
      <c r="A217" s="13"/>
      <c r="B217" s="153"/>
      <c r="C217" s="13"/>
      <c r="D217" s="12" t="s">
        <v>36</v>
      </c>
      <c r="E217" s="93">
        <f aca="true" t="shared" si="42" ref="E217:K217">SUM(E216)</f>
        <v>8551.44</v>
      </c>
      <c r="F217" s="93">
        <f>SUM(F216)</f>
        <v>5903.84</v>
      </c>
      <c r="G217" s="86">
        <f>SUM(G216)</f>
        <v>12000</v>
      </c>
      <c r="H217" s="86">
        <f>SUM(H216)</f>
        <v>12000</v>
      </c>
      <c r="I217" s="135">
        <f t="shared" si="42"/>
        <v>8000</v>
      </c>
      <c r="J217" s="86">
        <f t="shared" si="42"/>
        <v>8000</v>
      </c>
      <c r="K217" s="86">
        <f t="shared" si="42"/>
        <v>8000</v>
      </c>
    </row>
    <row r="218" spans="1:12" ht="12.75">
      <c r="A218" s="44" t="s">
        <v>175</v>
      </c>
      <c r="B218" s="148"/>
      <c r="C218" s="13"/>
      <c r="D218" s="49" t="s">
        <v>176</v>
      </c>
      <c r="E218" s="97"/>
      <c r="F218" s="97"/>
      <c r="G218" s="162"/>
      <c r="H218" s="162"/>
      <c r="I218" s="138"/>
      <c r="J218" s="162"/>
      <c r="K218" s="162"/>
      <c r="L218" s="58"/>
    </row>
    <row r="219" spans="1:12" ht="12.75">
      <c r="A219" s="13"/>
      <c r="B219" s="148" t="s">
        <v>303</v>
      </c>
      <c r="C219" s="13">
        <v>610</v>
      </c>
      <c r="D219" s="13" t="s">
        <v>43</v>
      </c>
      <c r="E219" s="93">
        <v>10515.22</v>
      </c>
      <c r="F219" s="93">
        <v>10612.76</v>
      </c>
      <c r="G219" s="86">
        <v>10300</v>
      </c>
      <c r="H219" s="86">
        <v>10350</v>
      </c>
      <c r="I219" s="135">
        <v>10500</v>
      </c>
      <c r="J219" s="86">
        <v>11130</v>
      </c>
      <c r="K219" s="86">
        <v>11800</v>
      </c>
      <c r="L219" s="58"/>
    </row>
    <row r="220" spans="1:12" ht="12.75">
      <c r="A220" s="13"/>
      <c r="B220" s="148" t="s">
        <v>303</v>
      </c>
      <c r="C220" s="13">
        <v>620</v>
      </c>
      <c r="D220" s="13" t="s">
        <v>39</v>
      </c>
      <c r="E220" s="97">
        <v>3708.62</v>
      </c>
      <c r="F220" s="97">
        <v>4252.87</v>
      </c>
      <c r="G220" s="88">
        <v>3950</v>
      </c>
      <c r="H220" s="88">
        <v>3900</v>
      </c>
      <c r="I220" s="137">
        <v>4000</v>
      </c>
      <c r="J220" s="88">
        <v>4250</v>
      </c>
      <c r="K220" s="88">
        <v>4500</v>
      </c>
      <c r="L220" s="58"/>
    </row>
    <row r="221" spans="1:12" ht="12.75">
      <c r="A221" s="13"/>
      <c r="B221" s="148" t="s">
        <v>303</v>
      </c>
      <c r="C221" s="10">
        <v>630</v>
      </c>
      <c r="D221" s="13" t="s">
        <v>81</v>
      </c>
      <c r="E221" s="93">
        <v>1237.84</v>
      </c>
      <c r="F221" s="93">
        <v>1373.73</v>
      </c>
      <c r="G221" s="86">
        <v>1860</v>
      </c>
      <c r="H221" s="86">
        <v>1910</v>
      </c>
      <c r="I221" s="135">
        <v>1460</v>
      </c>
      <c r="J221" s="86">
        <v>1600</v>
      </c>
      <c r="K221" s="86">
        <v>1600</v>
      </c>
      <c r="L221" s="15"/>
    </row>
    <row r="222" spans="1:12" ht="12.75">
      <c r="A222" s="13"/>
      <c r="B222" s="148"/>
      <c r="C222" s="10"/>
      <c r="D222" s="12" t="s">
        <v>36</v>
      </c>
      <c r="E222" s="93">
        <f aca="true" t="shared" si="43" ref="E222:K222">SUM(E219:E221)</f>
        <v>15461.68</v>
      </c>
      <c r="F222" s="93">
        <f t="shared" si="43"/>
        <v>16239.36</v>
      </c>
      <c r="G222" s="86">
        <f t="shared" si="43"/>
        <v>16110</v>
      </c>
      <c r="H222" s="86">
        <f t="shared" si="43"/>
        <v>16160</v>
      </c>
      <c r="I222" s="135">
        <f t="shared" si="43"/>
        <v>15960</v>
      </c>
      <c r="J222" s="86">
        <f t="shared" si="43"/>
        <v>16980</v>
      </c>
      <c r="K222" s="86">
        <f t="shared" si="43"/>
        <v>17900</v>
      </c>
      <c r="L222" s="58"/>
    </row>
    <row r="223" spans="1:12" ht="12.75">
      <c r="A223" s="44" t="s">
        <v>177</v>
      </c>
      <c r="B223" s="148"/>
      <c r="C223" s="13"/>
      <c r="D223" s="49" t="s">
        <v>178</v>
      </c>
      <c r="E223" s="93"/>
      <c r="F223" s="93"/>
      <c r="G223" s="86"/>
      <c r="H223" s="86"/>
      <c r="I223" s="135"/>
      <c r="J223" s="86"/>
      <c r="K223" s="86"/>
      <c r="L223" s="58"/>
    </row>
    <row r="224" spans="1:12" ht="12.75">
      <c r="A224" s="13"/>
      <c r="B224" s="148" t="s">
        <v>317</v>
      </c>
      <c r="C224" s="13">
        <v>640</v>
      </c>
      <c r="D224" s="13" t="s">
        <v>179</v>
      </c>
      <c r="E224" s="93">
        <v>36000</v>
      </c>
      <c r="F224" s="93">
        <v>40300</v>
      </c>
      <c r="G224" s="86">
        <v>45011</v>
      </c>
      <c r="H224" s="86">
        <v>45011</v>
      </c>
      <c r="I224" s="204">
        <v>49046</v>
      </c>
      <c r="J224" s="86">
        <v>52000</v>
      </c>
      <c r="K224" s="86">
        <v>55000</v>
      </c>
      <c r="L224" s="58"/>
    </row>
    <row r="225" spans="1:12" ht="12.75">
      <c r="A225" s="13"/>
      <c r="B225" s="148"/>
      <c r="C225" s="13"/>
      <c r="D225" s="12" t="s">
        <v>36</v>
      </c>
      <c r="E225" s="97">
        <f aca="true" t="shared" si="44" ref="E225:K225">SUM(E224)</f>
        <v>36000</v>
      </c>
      <c r="F225" s="97">
        <f>SUM(F224)</f>
        <v>40300</v>
      </c>
      <c r="G225" s="88">
        <f>SUM(G224)</f>
        <v>45011</v>
      </c>
      <c r="H225" s="88">
        <f>SUM(H224)</f>
        <v>45011</v>
      </c>
      <c r="I225" s="137">
        <f t="shared" si="44"/>
        <v>49046</v>
      </c>
      <c r="J225" s="88">
        <f t="shared" si="44"/>
        <v>52000</v>
      </c>
      <c r="K225" s="88">
        <f t="shared" si="44"/>
        <v>55000</v>
      </c>
      <c r="L225" s="58"/>
    </row>
    <row r="226" spans="1:14" ht="12.75">
      <c r="A226" s="170" t="s">
        <v>180</v>
      </c>
      <c r="B226" s="171"/>
      <c r="C226" s="170"/>
      <c r="D226" s="170" t="s">
        <v>181</v>
      </c>
      <c r="E226" s="175">
        <f aca="true" t="shared" si="45" ref="E226:K226">E231+E237</f>
        <v>49016.81</v>
      </c>
      <c r="F226" s="175">
        <f>F231+F237</f>
        <v>49518.7</v>
      </c>
      <c r="G226" s="177">
        <f>G231+G237</f>
        <v>57220</v>
      </c>
      <c r="H226" s="177">
        <f t="shared" si="45"/>
        <v>57220</v>
      </c>
      <c r="I226" s="177">
        <f t="shared" si="45"/>
        <v>55070</v>
      </c>
      <c r="J226" s="176">
        <f t="shared" si="45"/>
        <v>58800</v>
      </c>
      <c r="K226" s="176">
        <f t="shared" si="45"/>
        <v>58800</v>
      </c>
      <c r="L226" s="58"/>
      <c r="M226" s="210"/>
      <c r="N226" s="212"/>
    </row>
    <row r="227" spans="1:14" ht="12.75">
      <c r="A227" s="44" t="s">
        <v>182</v>
      </c>
      <c r="B227" s="148"/>
      <c r="C227" s="13"/>
      <c r="D227" s="49" t="s">
        <v>183</v>
      </c>
      <c r="E227" s="100"/>
      <c r="F227" s="100"/>
      <c r="G227" s="92"/>
      <c r="H227" s="92"/>
      <c r="I227" s="141"/>
      <c r="J227" s="92"/>
      <c r="K227" s="92"/>
      <c r="L227" s="58"/>
      <c r="M227" s="210"/>
      <c r="N227" s="212"/>
    </row>
    <row r="228" spans="1:14" ht="12.75">
      <c r="A228" s="13"/>
      <c r="B228" s="148" t="s">
        <v>320</v>
      </c>
      <c r="C228" s="13">
        <v>640</v>
      </c>
      <c r="D228" s="13" t="s">
        <v>184</v>
      </c>
      <c r="E228" s="93">
        <v>14000</v>
      </c>
      <c r="F228" s="93">
        <v>14000</v>
      </c>
      <c r="G228" s="86">
        <v>21360</v>
      </c>
      <c r="H228" s="86">
        <v>21360</v>
      </c>
      <c r="I228" s="135">
        <v>21360</v>
      </c>
      <c r="J228" s="86">
        <v>23000</v>
      </c>
      <c r="K228" s="86">
        <v>23000</v>
      </c>
      <c r="L228" s="58"/>
      <c r="M228" s="84"/>
      <c r="N228" s="66"/>
    </row>
    <row r="229" spans="1:14" ht="12.75">
      <c r="A229" s="13"/>
      <c r="B229" s="148" t="s">
        <v>320</v>
      </c>
      <c r="C229" s="13">
        <v>640</v>
      </c>
      <c r="D229" s="13" t="s">
        <v>331</v>
      </c>
      <c r="E229" s="93">
        <v>0</v>
      </c>
      <c r="F229" s="93">
        <v>31280</v>
      </c>
      <c r="G229" s="86">
        <v>34000</v>
      </c>
      <c r="H229" s="86">
        <v>34000</v>
      </c>
      <c r="I229" s="135">
        <v>32000</v>
      </c>
      <c r="J229" s="86">
        <v>34000</v>
      </c>
      <c r="K229" s="86">
        <v>34000</v>
      </c>
      <c r="L229" s="58"/>
      <c r="M229" s="84"/>
      <c r="N229" s="66"/>
    </row>
    <row r="230" spans="1:14" ht="12.75">
      <c r="A230" s="13"/>
      <c r="B230" s="148" t="s">
        <v>320</v>
      </c>
      <c r="C230" s="13">
        <v>640</v>
      </c>
      <c r="D230" s="13" t="s">
        <v>337</v>
      </c>
      <c r="E230" s="93"/>
      <c r="G230" s="86">
        <v>1860</v>
      </c>
      <c r="H230" s="86">
        <v>1860</v>
      </c>
      <c r="I230" s="135">
        <v>1710</v>
      </c>
      <c r="J230" s="86">
        <v>1800</v>
      </c>
      <c r="K230" s="86">
        <v>1800</v>
      </c>
      <c r="L230" s="58"/>
      <c r="M230" s="84"/>
      <c r="N230" s="66"/>
    </row>
    <row r="231" spans="1:14" ht="12.75">
      <c r="A231" s="49"/>
      <c r="B231" s="154"/>
      <c r="C231" s="49"/>
      <c r="D231" s="10" t="s">
        <v>36</v>
      </c>
      <c r="E231" s="93">
        <f>SUM(E228:E229)</f>
        <v>14000</v>
      </c>
      <c r="F231" s="93">
        <f>SUM(F228:F229)</f>
        <v>45280</v>
      </c>
      <c r="G231" s="86">
        <f>SUM(G228:G230)</f>
        <v>57220</v>
      </c>
      <c r="H231" s="86">
        <f>SUM(H228:H230)</f>
        <v>57220</v>
      </c>
      <c r="I231" s="135">
        <f>SUM(I228:I230)</f>
        <v>55070</v>
      </c>
      <c r="J231" s="86">
        <f>SUM(J228:J230)</f>
        <v>58800</v>
      </c>
      <c r="K231" s="86">
        <f>SUM(K228:K230)</f>
        <v>58800</v>
      </c>
      <c r="L231" s="58"/>
      <c r="M231" s="210"/>
      <c r="N231" s="66"/>
    </row>
    <row r="232" spans="1:14" ht="12.75">
      <c r="A232" s="44" t="s">
        <v>185</v>
      </c>
      <c r="B232" s="150"/>
      <c r="C232" s="44"/>
      <c r="D232" s="44" t="s">
        <v>186</v>
      </c>
      <c r="E232" s="93"/>
      <c r="F232" s="93"/>
      <c r="G232" s="86"/>
      <c r="H232" s="86"/>
      <c r="I232" s="135"/>
      <c r="J232" s="86"/>
      <c r="K232" s="86"/>
      <c r="L232" s="58"/>
      <c r="M232" s="84"/>
      <c r="N232" s="66"/>
    </row>
    <row r="233" spans="1:14" ht="12.75">
      <c r="A233" s="13"/>
      <c r="B233" s="148" t="s">
        <v>320</v>
      </c>
      <c r="C233" s="13">
        <v>610</v>
      </c>
      <c r="D233" s="13" t="s">
        <v>43</v>
      </c>
      <c r="E233" s="93">
        <v>9195.24</v>
      </c>
      <c r="F233" s="93">
        <v>998.6</v>
      </c>
      <c r="G233" s="86"/>
      <c r="H233" s="86"/>
      <c r="I233" s="135"/>
      <c r="J233" s="86"/>
      <c r="K233" s="86"/>
      <c r="L233" s="58"/>
      <c r="M233" s="84"/>
      <c r="N233" s="66"/>
    </row>
    <row r="234" spans="1:14" ht="12.75">
      <c r="A234" s="13"/>
      <c r="B234" s="148" t="s">
        <v>320</v>
      </c>
      <c r="C234" s="13">
        <v>620</v>
      </c>
      <c r="D234" s="13" t="s">
        <v>39</v>
      </c>
      <c r="E234" s="93">
        <v>3283.01</v>
      </c>
      <c r="F234" s="93">
        <v>673.67</v>
      </c>
      <c r="G234" s="86"/>
      <c r="H234" s="86"/>
      <c r="I234" s="135"/>
      <c r="J234" s="86"/>
      <c r="K234" s="86"/>
      <c r="L234" s="58"/>
      <c r="M234" s="84"/>
      <c r="N234" s="66"/>
    </row>
    <row r="235" spans="1:14" ht="12.75">
      <c r="A235" s="13"/>
      <c r="B235" s="148" t="s">
        <v>320</v>
      </c>
      <c r="C235" s="13">
        <v>630</v>
      </c>
      <c r="D235" s="13" t="s">
        <v>81</v>
      </c>
      <c r="E235" s="93">
        <v>22538.56</v>
      </c>
      <c r="F235" s="93">
        <v>1435.43</v>
      </c>
      <c r="G235" s="86"/>
      <c r="H235" s="86"/>
      <c r="I235" s="135"/>
      <c r="J235" s="86"/>
      <c r="K235" s="86"/>
      <c r="L235" s="58"/>
      <c r="M235" s="84"/>
      <c r="N235" s="66"/>
    </row>
    <row r="236" spans="1:14" ht="12.75">
      <c r="A236" s="13"/>
      <c r="B236" s="148" t="s">
        <v>320</v>
      </c>
      <c r="C236" s="13">
        <v>640</v>
      </c>
      <c r="D236" s="12" t="s">
        <v>280</v>
      </c>
      <c r="E236" s="93"/>
      <c r="F236" s="93">
        <v>1131</v>
      </c>
      <c r="G236" s="86"/>
      <c r="H236" s="86"/>
      <c r="I236" s="135"/>
      <c r="J236" s="86"/>
      <c r="K236" s="86"/>
      <c r="L236" s="58"/>
      <c r="M236" s="84"/>
      <c r="N236" s="66"/>
    </row>
    <row r="237" spans="1:14" ht="12.75">
      <c r="A237" s="13"/>
      <c r="B237" s="148"/>
      <c r="C237" s="13"/>
      <c r="D237" s="12" t="s">
        <v>36</v>
      </c>
      <c r="E237" s="93">
        <f>SUM(E233:E235)</f>
        <v>35016.81</v>
      </c>
      <c r="F237" s="93">
        <f aca="true" t="shared" si="46" ref="F237:K237">SUM(F233:F236)</f>
        <v>4238.7</v>
      </c>
      <c r="G237" s="86">
        <f t="shared" si="46"/>
        <v>0</v>
      </c>
      <c r="H237" s="86">
        <f t="shared" si="46"/>
        <v>0</v>
      </c>
      <c r="I237" s="135">
        <f t="shared" si="46"/>
        <v>0</v>
      </c>
      <c r="J237" s="86">
        <f t="shared" si="46"/>
        <v>0</v>
      </c>
      <c r="K237" s="86">
        <f t="shared" si="46"/>
        <v>0</v>
      </c>
      <c r="L237" s="57"/>
      <c r="M237" s="210"/>
      <c r="N237" s="212"/>
    </row>
    <row r="238" spans="1:14" ht="12.75">
      <c r="A238" s="170" t="s">
        <v>187</v>
      </c>
      <c r="B238" s="171"/>
      <c r="C238" s="170"/>
      <c r="D238" s="170" t="s">
        <v>188</v>
      </c>
      <c r="E238" s="175">
        <f>E241+E249+E256+E262</f>
        <v>137017.55</v>
      </c>
      <c r="F238" s="175">
        <f aca="true" t="shared" si="47" ref="F238:K238">F241+F249+F256+F262+F253</f>
        <v>144029.15</v>
      </c>
      <c r="G238" s="177">
        <f t="shared" si="47"/>
        <v>167550</v>
      </c>
      <c r="H238" s="177">
        <f t="shared" si="47"/>
        <v>179112</v>
      </c>
      <c r="I238" s="177">
        <f t="shared" si="47"/>
        <v>1342341</v>
      </c>
      <c r="J238" s="176">
        <f t="shared" si="47"/>
        <v>179850</v>
      </c>
      <c r="K238" s="176">
        <f t="shared" si="47"/>
        <v>182250</v>
      </c>
      <c r="M238" s="210"/>
      <c r="N238" s="66"/>
    </row>
    <row r="239" spans="1:14" ht="12.75">
      <c r="A239" s="44" t="s">
        <v>189</v>
      </c>
      <c r="B239" s="148"/>
      <c r="C239" s="13"/>
      <c r="D239" s="49" t="s">
        <v>190</v>
      </c>
      <c r="E239" s="93"/>
      <c r="F239" s="93"/>
      <c r="G239" s="86"/>
      <c r="H239" s="86"/>
      <c r="I239" s="135"/>
      <c r="J239" s="86"/>
      <c r="K239" s="86"/>
      <c r="L239" s="63"/>
      <c r="M239" s="84"/>
      <c r="N239" s="66"/>
    </row>
    <row r="240" spans="1:14" ht="12.75">
      <c r="A240" s="13"/>
      <c r="B240" s="148" t="s">
        <v>321</v>
      </c>
      <c r="C240" s="13">
        <v>630</v>
      </c>
      <c r="D240" s="13" t="s">
        <v>191</v>
      </c>
      <c r="E240" s="93">
        <v>11975.06</v>
      </c>
      <c r="F240" s="93">
        <v>17508.31</v>
      </c>
      <c r="G240" s="86">
        <v>30000</v>
      </c>
      <c r="H240" s="86">
        <v>35600</v>
      </c>
      <c r="I240" s="135">
        <v>25000</v>
      </c>
      <c r="J240" s="86">
        <v>33600</v>
      </c>
      <c r="K240" s="86">
        <v>33600</v>
      </c>
      <c r="L240" s="5"/>
      <c r="M240" s="84"/>
      <c r="N240" s="66"/>
    </row>
    <row r="241" spans="1:14" ht="12.75">
      <c r="A241" s="13"/>
      <c r="B241" s="148"/>
      <c r="C241" s="13"/>
      <c r="D241" s="12" t="s">
        <v>36</v>
      </c>
      <c r="E241" s="93">
        <f aca="true" t="shared" si="48" ref="E241:K241">SUM(E240)</f>
        <v>11975.06</v>
      </c>
      <c r="F241" s="93">
        <f>SUM(F240)</f>
        <v>17508.31</v>
      </c>
      <c r="G241" s="86">
        <f>SUM(G240)</f>
        <v>30000</v>
      </c>
      <c r="H241" s="86">
        <f>SUM(H240)</f>
        <v>35600</v>
      </c>
      <c r="I241" s="135">
        <f t="shared" si="48"/>
        <v>25000</v>
      </c>
      <c r="J241" s="86">
        <f t="shared" si="48"/>
        <v>33600</v>
      </c>
      <c r="K241" s="86">
        <f t="shared" si="48"/>
        <v>33600</v>
      </c>
      <c r="L241" s="59"/>
      <c r="M241" s="210"/>
      <c r="N241" s="66"/>
    </row>
    <row r="242" spans="1:14" ht="12.75">
      <c r="A242" s="44" t="s">
        <v>192</v>
      </c>
      <c r="B242" s="148"/>
      <c r="C242" s="13"/>
      <c r="D242" s="49" t="s">
        <v>301</v>
      </c>
      <c r="E242" s="93"/>
      <c r="F242" s="93"/>
      <c r="G242" s="86"/>
      <c r="H242" s="86"/>
      <c r="I242" s="135"/>
      <c r="J242" s="86"/>
      <c r="K242" s="86"/>
      <c r="L242" s="57"/>
      <c r="M242" s="84"/>
      <c r="N242" s="66"/>
    </row>
    <row r="243" spans="1:14" ht="12.75">
      <c r="A243" s="44"/>
      <c r="B243" s="148" t="s">
        <v>321</v>
      </c>
      <c r="C243" s="13">
        <v>610</v>
      </c>
      <c r="D243" s="13" t="s">
        <v>43</v>
      </c>
      <c r="E243" s="93"/>
      <c r="F243" s="93">
        <v>34763.63</v>
      </c>
      <c r="G243" s="86">
        <v>32630</v>
      </c>
      <c r="H243" s="86">
        <v>34438</v>
      </c>
      <c r="I243" s="135">
        <v>37900</v>
      </c>
      <c r="J243" s="86">
        <v>40000</v>
      </c>
      <c r="K243" s="86">
        <v>42000</v>
      </c>
      <c r="L243" s="57"/>
      <c r="M243" s="84"/>
      <c r="N243" s="66"/>
    </row>
    <row r="244" spans="1:14" ht="12.75">
      <c r="A244" s="44"/>
      <c r="B244" s="148" t="s">
        <v>321</v>
      </c>
      <c r="C244" s="13">
        <v>620</v>
      </c>
      <c r="D244" s="13" t="s">
        <v>39</v>
      </c>
      <c r="E244" s="93"/>
      <c r="F244" s="93">
        <v>15927.31</v>
      </c>
      <c r="G244" s="86">
        <v>13130</v>
      </c>
      <c r="H244" s="86">
        <v>13750</v>
      </c>
      <c r="I244" s="135">
        <v>15000</v>
      </c>
      <c r="J244" s="86">
        <v>15500</v>
      </c>
      <c r="K244" s="86">
        <v>15900</v>
      </c>
      <c r="L244" s="57"/>
      <c r="M244" s="84"/>
      <c r="N244" s="66"/>
    </row>
    <row r="245" spans="1:14" ht="12.75">
      <c r="A245" s="44"/>
      <c r="B245" s="148" t="s">
        <v>321</v>
      </c>
      <c r="C245" s="13">
        <v>630</v>
      </c>
      <c r="D245" s="10" t="s">
        <v>81</v>
      </c>
      <c r="E245" s="93"/>
      <c r="F245" s="93">
        <v>48923.16</v>
      </c>
      <c r="G245" s="86">
        <v>68000</v>
      </c>
      <c r="H245" s="86">
        <v>71234</v>
      </c>
      <c r="I245" s="135">
        <v>61650</v>
      </c>
      <c r="J245" s="86">
        <v>65000</v>
      </c>
      <c r="K245" s="86">
        <v>65000</v>
      </c>
      <c r="L245" s="57"/>
      <c r="M245" s="84"/>
      <c r="N245" s="66"/>
    </row>
    <row r="246" spans="1:14" ht="12.75">
      <c r="A246" s="44"/>
      <c r="B246" s="148" t="s">
        <v>321</v>
      </c>
      <c r="C246" s="13">
        <v>640</v>
      </c>
      <c r="D246" s="11" t="s">
        <v>385</v>
      </c>
      <c r="E246" s="93"/>
      <c r="F246" s="93">
        <v>10996</v>
      </c>
      <c r="G246" s="86"/>
      <c r="H246" s="86">
        <v>300</v>
      </c>
      <c r="I246" s="135"/>
      <c r="J246" s="86"/>
      <c r="K246" s="86"/>
      <c r="L246" s="57"/>
      <c r="M246" s="84"/>
      <c r="N246" s="66"/>
    </row>
    <row r="247" spans="1:14" ht="12.75">
      <c r="A247" s="13"/>
      <c r="B247" s="148" t="s">
        <v>321</v>
      </c>
      <c r="C247" s="13">
        <v>640</v>
      </c>
      <c r="D247" s="13" t="s">
        <v>193</v>
      </c>
      <c r="E247" s="224">
        <v>109954.42</v>
      </c>
      <c r="F247" s="243"/>
      <c r="G247" s="86"/>
      <c r="H247" s="86"/>
      <c r="I247" s="135"/>
      <c r="J247" s="86"/>
      <c r="K247" s="86"/>
      <c r="L247" s="57"/>
      <c r="M247" s="210"/>
      <c r="N247" s="66"/>
    </row>
    <row r="248" spans="1:14" ht="12.75">
      <c r="A248" s="13"/>
      <c r="B248" s="148" t="s">
        <v>321</v>
      </c>
      <c r="C248" s="13">
        <v>710</v>
      </c>
      <c r="D248" s="12" t="s">
        <v>396</v>
      </c>
      <c r="E248" s="231"/>
      <c r="G248" s="86"/>
      <c r="H248" s="86"/>
      <c r="I248" s="204">
        <v>1179511</v>
      </c>
      <c r="J248" s="86"/>
      <c r="K248" s="86"/>
      <c r="L248" s="57"/>
      <c r="M248" s="210"/>
      <c r="N248" s="66"/>
    </row>
    <row r="249" spans="1:14" ht="12.75">
      <c r="A249" s="13"/>
      <c r="B249" s="148"/>
      <c r="C249" s="13"/>
      <c r="D249" s="12" t="s">
        <v>36</v>
      </c>
      <c r="E249" s="93">
        <f>SUM(E247)</f>
        <v>109954.42</v>
      </c>
      <c r="F249" s="93">
        <f>SUM(F243:F246)</f>
        <v>110610.1</v>
      </c>
      <c r="G249" s="86">
        <f>SUM(G243:G247)</f>
        <v>113760</v>
      </c>
      <c r="H249" s="86">
        <f>SUM(H243:H247)</f>
        <v>119722</v>
      </c>
      <c r="I249" s="135">
        <f>SUM(I243:I248)</f>
        <v>1294061</v>
      </c>
      <c r="J249" s="86">
        <f>SUM(J243:J247)</f>
        <v>120500</v>
      </c>
      <c r="K249" s="86">
        <f>SUM(K243:K247)</f>
        <v>122900</v>
      </c>
      <c r="L249" s="57"/>
      <c r="M249" s="84"/>
      <c r="N249" s="66"/>
    </row>
    <row r="250" spans="1:14" ht="12.75">
      <c r="A250" s="44" t="s">
        <v>298</v>
      </c>
      <c r="B250" s="148"/>
      <c r="C250" s="13"/>
      <c r="D250" s="49" t="s">
        <v>302</v>
      </c>
      <c r="E250" s="93"/>
      <c r="F250" s="93"/>
      <c r="G250" s="86"/>
      <c r="H250" s="86"/>
      <c r="I250" s="135"/>
      <c r="J250" s="86"/>
      <c r="K250" s="86"/>
      <c r="L250" s="57"/>
      <c r="M250" s="84"/>
      <c r="N250" s="66"/>
    </row>
    <row r="251" spans="1:14" ht="12.75">
      <c r="A251" s="13"/>
      <c r="B251" s="148" t="s">
        <v>321</v>
      </c>
      <c r="C251" s="13">
        <v>620</v>
      </c>
      <c r="D251" s="13" t="s">
        <v>39</v>
      </c>
      <c r="E251" s="93"/>
      <c r="F251" s="93">
        <v>0</v>
      </c>
      <c r="G251" s="86">
        <v>350</v>
      </c>
      <c r="H251" s="86">
        <v>350</v>
      </c>
      <c r="I251" s="135">
        <v>350</v>
      </c>
      <c r="J251" s="86">
        <v>350</v>
      </c>
      <c r="K251" s="86">
        <v>350</v>
      </c>
      <c r="L251" s="57"/>
      <c r="M251" s="84"/>
      <c r="N251" s="66"/>
    </row>
    <row r="252" spans="1:14" ht="12.75">
      <c r="A252" s="13"/>
      <c r="B252" s="148" t="s">
        <v>321</v>
      </c>
      <c r="C252" s="13">
        <v>630</v>
      </c>
      <c r="D252" s="13" t="s">
        <v>299</v>
      </c>
      <c r="E252" s="93"/>
      <c r="F252" s="93">
        <v>0</v>
      </c>
      <c r="G252" s="86">
        <v>1000</v>
      </c>
      <c r="H252" s="86">
        <v>1000</v>
      </c>
      <c r="I252" s="135">
        <v>1000</v>
      </c>
      <c r="J252" s="86">
        <v>1000</v>
      </c>
      <c r="K252" s="86">
        <v>1000</v>
      </c>
      <c r="L252" s="57"/>
      <c r="M252" s="210"/>
      <c r="N252" s="66"/>
    </row>
    <row r="253" spans="1:14" ht="12.75">
      <c r="A253" s="13"/>
      <c r="B253" s="148"/>
      <c r="C253" s="13"/>
      <c r="D253" s="12" t="s">
        <v>36</v>
      </c>
      <c r="E253" s="93"/>
      <c r="F253" s="93">
        <f aca="true" t="shared" si="49" ref="F253:K253">SUM(F251:F252)</f>
        <v>0</v>
      </c>
      <c r="G253" s="86">
        <f t="shared" si="49"/>
        <v>1350</v>
      </c>
      <c r="H253" s="86">
        <f>SUM(H251:H252)</f>
        <v>1350</v>
      </c>
      <c r="I253" s="135">
        <f t="shared" si="49"/>
        <v>1350</v>
      </c>
      <c r="J253" s="86">
        <f t="shared" si="49"/>
        <v>1350</v>
      </c>
      <c r="K253" s="86">
        <f t="shared" si="49"/>
        <v>1350</v>
      </c>
      <c r="L253" s="57"/>
      <c r="M253" s="84"/>
      <c r="N253" s="66"/>
    </row>
    <row r="254" spans="1:14" ht="12.75">
      <c r="A254" s="44" t="s">
        <v>194</v>
      </c>
      <c r="B254" s="148"/>
      <c r="C254" s="13"/>
      <c r="D254" s="49" t="s">
        <v>195</v>
      </c>
      <c r="E254" s="93"/>
      <c r="F254" s="93"/>
      <c r="G254" s="86"/>
      <c r="H254" s="86"/>
      <c r="I254" s="135"/>
      <c r="J254" s="86"/>
      <c r="K254" s="86"/>
      <c r="L254" s="57"/>
      <c r="M254" s="84"/>
      <c r="N254" s="66"/>
    </row>
    <row r="255" spans="1:14" ht="12.75">
      <c r="A255" s="13"/>
      <c r="B255" s="148" t="s">
        <v>321</v>
      </c>
      <c r="C255" s="13">
        <v>630</v>
      </c>
      <c r="D255" s="13" t="s">
        <v>81</v>
      </c>
      <c r="E255" s="93">
        <v>6588.07</v>
      </c>
      <c r="F255" s="93">
        <v>7410.74</v>
      </c>
      <c r="G255" s="86">
        <v>7750</v>
      </c>
      <c r="H255" s="86">
        <v>7750</v>
      </c>
      <c r="I255" s="135">
        <v>7750</v>
      </c>
      <c r="J255" s="86">
        <v>7800</v>
      </c>
      <c r="K255" s="86">
        <v>7800</v>
      </c>
      <c r="L255" s="57"/>
      <c r="M255" s="210"/>
      <c r="N255" s="66"/>
    </row>
    <row r="256" spans="1:14" ht="12.75">
      <c r="A256" s="13"/>
      <c r="B256" s="148"/>
      <c r="C256" s="13"/>
      <c r="D256" s="12" t="s">
        <v>36</v>
      </c>
      <c r="E256" s="93">
        <f aca="true" t="shared" si="50" ref="E256:K256">SUM(E255:E255)</f>
        <v>6588.07</v>
      </c>
      <c r="F256" s="93">
        <f>SUM(F255:F255)</f>
        <v>7410.74</v>
      </c>
      <c r="G256" s="86">
        <f>SUM(G255:G255)</f>
        <v>7750</v>
      </c>
      <c r="H256" s="86">
        <f>SUM(H255:H255)</f>
        <v>7750</v>
      </c>
      <c r="I256" s="135">
        <f t="shared" si="50"/>
        <v>7750</v>
      </c>
      <c r="J256" s="86">
        <f t="shared" si="50"/>
        <v>7800</v>
      </c>
      <c r="K256" s="86">
        <f t="shared" si="50"/>
        <v>7800</v>
      </c>
      <c r="L256" s="57"/>
      <c r="M256" s="84"/>
      <c r="N256" s="66"/>
    </row>
    <row r="257" spans="1:14" ht="12.75">
      <c r="A257" s="44" t="s">
        <v>196</v>
      </c>
      <c r="B257" s="148"/>
      <c r="C257" s="13"/>
      <c r="D257" s="49" t="s">
        <v>197</v>
      </c>
      <c r="E257" s="93"/>
      <c r="F257" s="93"/>
      <c r="G257" s="86"/>
      <c r="H257" s="86"/>
      <c r="I257" s="135"/>
      <c r="J257" s="86"/>
      <c r="K257" s="86"/>
      <c r="L257" s="66"/>
      <c r="M257" s="84"/>
      <c r="N257" s="66"/>
    </row>
    <row r="258" spans="1:14" ht="12.75">
      <c r="A258" s="13"/>
      <c r="B258" s="148" t="s">
        <v>305</v>
      </c>
      <c r="C258" s="13">
        <v>640</v>
      </c>
      <c r="D258" s="13" t="s">
        <v>323</v>
      </c>
      <c r="E258" s="86">
        <v>5500</v>
      </c>
      <c r="F258" s="93">
        <v>5500</v>
      </c>
      <c r="G258" s="86">
        <v>6540</v>
      </c>
      <c r="H258" s="86">
        <v>6540</v>
      </c>
      <c r="I258" s="135">
        <v>6540</v>
      </c>
      <c r="J258" s="86">
        <v>8000</v>
      </c>
      <c r="K258" s="86">
        <v>8000</v>
      </c>
      <c r="L258" s="15"/>
      <c r="M258" s="84"/>
      <c r="N258" s="66"/>
    </row>
    <row r="259" spans="1:14" ht="12.75">
      <c r="A259" s="13"/>
      <c r="B259" s="148" t="s">
        <v>305</v>
      </c>
      <c r="C259" s="13">
        <v>640</v>
      </c>
      <c r="D259" s="13" t="s">
        <v>338</v>
      </c>
      <c r="E259" s="86"/>
      <c r="G259" s="86">
        <v>3245</v>
      </c>
      <c r="H259" s="86">
        <v>3245</v>
      </c>
      <c r="I259" s="135">
        <v>2750</v>
      </c>
      <c r="J259" s="86">
        <v>2800</v>
      </c>
      <c r="K259" s="86">
        <v>2800</v>
      </c>
      <c r="L259" s="15"/>
      <c r="M259" s="210"/>
      <c r="N259" s="212"/>
    </row>
    <row r="260" spans="1:14" ht="12.75">
      <c r="A260" s="13"/>
      <c r="B260" s="148" t="s">
        <v>322</v>
      </c>
      <c r="C260" s="13">
        <v>640</v>
      </c>
      <c r="D260" s="13" t="s">
        <v>324</v>
      </c>
      <c r="E260" s="86">
        <v>3000</v>
      </c>
      <c r="F260" s="93">
        <v>3000</v>
      </c>
      <c r="G260" s="86">
        <v>3600</v>
      </c>
      <c r="H260" s="86">
        <v>3600</v>
      </c>
      <c r="I260" s="135">
        <v>3600</v>
      </c>
      <c r="J260" s="86">
        <v>4500</v>
      </c>
      <c r="K260" s="86">
        <v>4500</v>
      </c>
      <c r="L260" s="15"/>
      <c r="M260" s="210"/>
      <c r="N260" s="212"/>
    </row>
    <row r="261" spans="1:14" ht="12.75">
      <c r="A261" s="13"/>
      <c r="B261" s="148" t="s">
        <v>322</v>
      </c>
      <c r="C261" s="13">
        <v>640</v>
      </c>
      <c r="D261" s="13" t="s">
        <v>339</v>
      </c>
      <c r="E261" s="86"/>
      <c r="G261" s="86">
        <v>1305</v>
      </c>
      <c r="H261" s="86">
        <v>1305</v>
      </c>
      <c r="I261" s="135">
        <v>1290</v>
      </c>
      <c r="J261" s="86">
        <v>1300</v>
      </c>
      <c r="K261" s="86">
        <v>1300</v>
      </c>
      <c r="L261" s="15"/>
      <c r="M261" s="84"/>
      <c r="N261" s="66"/>
    </row>
    <row r="262" spans="1:14" ht="12.75">
      <c r="A262" s="13"/>
      <c r="B262" s="148"/>
      <c r="C262" s="13"/>
      <c r="D262" s="12" t="s">
        <v>36</v>
      </c>
      <c r="E262" s="93">
        <f>SUM(E258:E260)</f>
        <v>8500</v>
      </c>
      <c r="F262" s="93">
        <f>SUM(F258:F260)</f>
        <v>8500</v>
      </c>
      <c r="G262" s="86">
        <f>SUM(G258:G261)</f>
        <v>14690</v>
      </c>
      <c r="H262" s="86">
        <f>SUM(H258:H261)</f>
        <v>14690</v>
      </c>
      <c r="I262" s="135">
        <f>SUM(I258:I261)</f>
        <v>14180</v>
      </c>
      <c r="J262" s="86">
        <f>SUM(J258:J261)</f>
        <v>16600</v>
      </c>
      <c r="K262" s="86">
        <f>SUM(K258:K261)</f>
        <v>16600</v>
      </c>
      <c r="L262" s="15"/>
      <c r="M262" s="84"/>
      <c r="N262" s="66"/>
    </row>
    <row r="263" spans="1:22" ht="12.75">
      <c r="A263" s="170" t="s">
        <v>198</v>
      </c>
      <c r="B263" s="171"/>
      <c r="C263" s="170"/>
      <c r="D263" s="170" t="s">
        <v>199</v>
      </c>
      <c r="E263" s="175">
        <f>E269+E275+E278+E284+E287+E291+E295+E302+E305+E311+E317</f>
        <v>3926270.6200000006</v>
      </c>
      <c r="F263" s="175">
        <f>F269+F275+F278+F284+F287+F291+F295+F302+F317</f>
        <v>1687748.77</v>
      </c>
      <c r="G263" s="177">
        <f>G269+G275+G278+G284+G287+G291+G295+G302+G305+G311+G317</f>
        <v>740790</v>
      </c>
      <c r="H263" s="177">
        <f>H269+H275+H278+H284+H287+H291+H295+H302+H305+H311+H317</f>
        <v>801225</v>
      </c>
      <c r="I263" s="177">
        <f>I269+I275+I278+I284+I287+I291+I295+I302+I305+I311+I317+I299</f>
        <v>886042</v>
      </c>
      <c r="J263" s="176">
        <f>J269+J275+J278+J284+J287+J291+J295+J302+J305+J311+J317+J299</f>
        <v>684970</v>
      </c>
      <c r="K263" s="176">
        <f>K269+K275+K278+K284+K287+K291+K295+K302+K305+K311+K317</f>
        <v>701978</v>
      </c>
      <c r="L263" s="20"/>
      <c r="M263" s="84"/>
      <c r="N263" s="31"/>
      <c r="T263" s="2"/>
      <c r="U263" s="2"/>
      <c r="V263" s="2"/>
    </row>
    <row r="264" spans="1:14" ht="12.75">
      <c r="A264" s="44" t="s">
        <v>200</v>
      </c>
      <c r="B264" s="149"/>
      <c r="C264" s="50"/>
      <c r="D264" s="67" t="s">
        <v>391</v>
      </c>
      <c r="E264" s="100"/>
      <c r="F264" s="100"/>
      <c r="G264" s="92"/>
      <c r="H264" s="92"/>
      <c r="I264" s="141"/>
      <c r="J264" s="92"/>
      <c r="K264" s="92"/>
      <c r="L264" s="15"/>
      <c r="M264" s="84"/>
      <c r="N264" s="31"/>
    </row>
    <row r="265" spans="1:14" ht="12.75">
      <c r="A265" s="13"/>
      <c r="B265" s="148" t="s">
        <v>306</v>
      </c>
      <c r="C265" s="13">
        <v>610</v>
      </c>
      <c r="D265" s="13" t="s">
        <v>43</v>
      </c>
      <c r="E265" s="93">
        <v>98309.06</v>
      </c>
      <c r="F265" s="93">
        <v>103380.04</v>
      </c>
      <c r="G265" s="86">
        <v>115960</v>
      </c>
      <c r="H265" s="86">
        <v>115160</v>
      </c>
      <c r="I265" s="204">
        <v>140900</v>
      </c>
      <c r="J265" s="86">
        <v>148000</v>
      </c>
      <c r="K265" s="86">
        <v>155000</v>
      </c>
      <c r="L265" s="15"/>
      <c r="M265" s="84"/>
      <c r="N265" s="66"/>
    </row>
    <row r="266" spans="1:14" ht="12.75">
      <c r="A266" s="13"/>
      <c r="B266" s="148" t="s">
        <v>306</v>
      </c>
      <c r="C266" s="13">
        <v>620</v>
      </c>
      <c r="D266" s="13" t="s">
        <v>39</v>
      </c>
      <c r="E266" s="93">
        <v>35447.3</v>
      </c>
      <c r="F266" s="93">
        <v>36354.37</v>
      </c>
      <c r="G266" s="86">
        <v>45035</v>
      </c>
      <c r="H266" s="86">
        <v>45935</v>
      </c>
      <c r="I266" s="204">
        <v>54500</v>
      </c>
      <c r="J266" s="86">
        <v>56200</v>
      </c>
      <c r="K266" s="86">
        <v>59000</v>
      </c>
      <c r="L266" s="15"/>
      <c r="M266" s="210"/>
      <c r="N266" s="66"/>
    </row>
    <row r="267" spans="1:14" ht="12.75">
      <c r="A267" s="13"/>
      <c r="B267" s="148" t="s">
        <v>306</v>
      </c>
      <c r="C267" s="13">
        <v>630</v>
      </c>
      <c r="D267" s="10" t="s">
        <v>81</v>
      </c>
      <c r="E267" s="97">
        <v>99145.31</v>
      </c>
      <c r="F267" s="97">
        <v>112084.15</v>
      </c>
      <c r="G267" s="88">
        <v>115682</v>
      </c>
      <c r="H267" s="88">
        <v>134329</v>
      </c>
      <c r="I267" s="137">
        <v>119170</v>
      </c>
      <c r="J267" s="88">
        <v>130000</v>
      </c>
      <c r="K267" s="88">
        <v>130000</v>
      </c>
      <c r="L267" s="15"/>
      <c r="M267" s="84"/>
      <c r="N267" s="66"/>
    </row>
    <row r="268" spans="1:14" ht="12.75">
      <c r="A268" s="13"/>
      <c r="B268" s="148" t="s">
        <v>306</v>
      </c>
      <c r="C268" s="13">
        <v>640</v>
      </c>
      <c r="D268" s="11" t="s">
        <v>283</v>
      </c>
      <c r="E268" s="97">
        <v>762.31</v>
      </c>
      <c r="F268" s="97">
        <v>837.78</v>
      </c>
      <c r="G268" s="88">
        <v>2300</v>
      </c>
      <c r="H268" s="88">
        <v>3300</v>
      </c>
      <c r="I268" s="137">
        <v>3700</v>
      </c>
      <c r="J268" s="88"/>
      <c r="K268" s="88"/>
      <c r="L268" s="15"/>
      <c r="M268" s="84"/>
      <c r="N268" s="66"/>
    </row>
    <row r="269" spans="1:14" ht="12.75">
      <c r="A269" s="13"/>
      <c r="B269" s="148"/>
      <c r="C269" s="13"/>
      <c r="D269" s="12" t="s">
        <v>36</v>
      </c>
      <c r="E269" s="93">
        <f aca="true" t="shared" si="51" ref="E269:K269">SUM(E265:E268)</f>
        <v>233663.97999999998</v>
      </c>
      <c r="F269" s="93">
        <f t="shared" si="51"/>
        <v>252656.34</v>
      </c>
      <c r="G269" s="86">
        <f t="shared" si="51"/>
        <v>278977</v>
      </c>
      <c r="H269" s="86">
        <f t="shared" si="51"/>
        <v>298724</v>
      </c>
      <c r="I269" s="135">
        <f t="shared" si="51"/>
        <v>318270</v>
      </c>
      <c r="J269" s="86">
        <f t="shared" si="51"/>
        <v>334200</v>
      </c>
      <c r="K269" s="86">
        <f t="shared" si="51"/>
        <v>344000</v>
      </c>
      <c r="L269" s="15"/>
      <c r="M269" s="84"/>
      <c r="N269" s="66"/>
    </row>
    <row r="270" spans="1:14" ht="12.75">
      <c r="A270" s="44" t="s">
        <v>201</v>
      </c>
      <c r="B270" s="148"/>
      <c r="C270" s="13"/>
      <c r="D270" s="67" t="s">
        <v>202</v>
      </c>
      <c r="E270" s="93"/>
      <c r="F270" s="93"/>
      <c r="G270" s="93"/>
      <c r="H270" s="86"/>
      <c r="I270" s="142"/>
      <c r="J270" s="93"/>
      <c r="K270" s="93"/>
      <c r="L270" s="15"/>
      <c r="M270" s="210"/>
      <c r="N270" s="66"/>
    </row>
    <row r="271" spans="1:14" ht="12.75">
      <c r="A271" s="13"/>
      <c r="B271" s="148" t="s">
        <v>306</v>
      </c>
      <c r="C271" s="13">
        <v>610</v>
      </c>
      <c r="D271" s="13" t="s">
        <v>43</v>
      </c>
      <c r="E271" s="93">
        <v>11891.03</v>
      </c>
      <c r="F271" s="93">
        <v>12835.2</v>
      </c>
      <c r="G271" s="86">
        <v>13810</v>
      </c>
      <c r="H271" s="86">
        <v>14340</v>
      </c>
      <c r="I271" s="135">
        <v>12900</v>
      </c>
      <c r="J271" s="86">
        <v>7800</v>
      </c>
      <c r="K271" s="86">
        <v>8200</v>
      </c>
      <c r="L271" s="15"/>
      <c r="M271" s="84"/>
      <c r="N271" s="66"/>
    </row>
    <row r="272" spans="1:14" ht="12.75">
      <c r="A272" s="13"/>
      <c r="B272" s="148" t="s">
        <v>306</v>
      </c>
      <c r="C272" s="13">
        <v>620</v>
      </c>
      <c r="D272" s="13" t="s">
        <v>39</v>
      </c>
      <c r="E272" s="93">
        <v>4203.27</v>
      </c>
      <c r="F272" s="93">
        <v>4363.73</v>
      </c>
      <c r="G272" s="86">
        <v>4830</v>
      </c>
      <c r="H272" s="86">
        <v>5320</v>
      </c>
      <c r="I272" s="135">
        <v>5550</v>
      </c>
      <c r="J272" s="86">
        <v>2960</v>
      </c>
      <c r="K272" s="86">
        <v>3100</v>
      </c>
      <c r="L272" s="15"/>
      <c r="M272" s="84"/>
      <c r="N272" s="66"/>
    </row>
    <row r="273" spans="1:14" ht="12.75">
      <c r="A273" s="13"/>
      <c r="B273" s="148" t="s">
        <v>306</v>
      </c>
      <c r="C273" s="13">
        <v>630</v>
      </c>
      <c r="D273" s="13" t="s">
        <v>81</v>
      </c>
      <c r="E273" s="97">
        <v>11330.39</v>
      </c>
      <c r="F273" s="97">
        <v>13237.71</v>
      </c>
      <c r="G273" s="88">
        <v>13905</v>
      </c>
      <c r="H273" s="88">
        <v>14705</v>
      </c>
      <c r="I273" s="137">
        <v>14215</v>
      </c>
      <c r="J273" s="88">
        <v>3000</v>
      </c>
      <c r="K273" s="88">
        <v>3000</v>
      </c>
      <c r="L273" s="15"/>
      <c r="M273" s="210"/>
      <c r="N273" s="66"/>
    </row>
    <row r="274" spans="1:14" ht="12.75">
      <c r="A274" s="13"/>
      <c r="B274" s="148" t="s">
        <v>306</v>
      </c>
      <c r="C274" s="13">
        <v>640</v>
      </c>
      <c r="D274" s="12" t="s">
        <v>280</v>
      </c>
      <c r="E274" s="97"/>
      <c r="F274" s="97"/>
      <c r="G274" s="88"/>
      <c r="H274" s="88"/>
      <c r="I274" s="137">
        <v>1700</v>
      </c>
      <c r="J274" s="88"/>
      <c r="K274" s="88"/>
      <c r="L274" s="15"/>
      <c r="M274" s="210"/>
      <c r="N274" s="31"/>
    </row>
    <row r="275" spans="1:14" ht="12.75">
      <c r="A275" s="13"/>
      <c r="B275" s="148"/>
      <c r="C275" s="13"/>
      <c r="D275" s="12" t="s">
        <v>36</v>
      </c>
      <c r="E275" s="93">
        <f aca="true" t="shared" si="52" ref="E275:K275">SUM(E271:E274)</f>
        <v>27424.690000000002</v>
      </c>
      <c r="F275" s="93">
        <f t="shared" si="52"/>
        <v>30436.64</v>
      </c>
      <c r="G275" s="86">
        <f t="shared" si="52"/>
        <v>32545</v>
      </c>
      <c r="H275" s="86">
        <f t="shared" si="52"/>
        <v>34365</v>
      </c>
      <c r="I275" s="135">
        <f t="shared" si="52"/>
        <v>34365</v>
      </c>
      <c r="J275" s="86">
        <f t="shared" si="52"/>
        <v>13760</v>
      </c>
      <c r="K275" s="86">
        <f t="shared" si="52"/>
        <v>14300</v>
      </c>
      <c r="L275" s="15"/>
      <c r="M275" s="84"/>
      <c r="N275" s="66"/>
    </row>
    <row r="276" spans="1:14" ht="12.75">
      <c r="A276" s="44" t="s">
        <v>203</v>
      </c>
      <c r="B276" s="148"/>
      <c r="C276" s="13"/>
      <c r="D276" s="44" t="s">
        <v>204</v>
      </c>
      <c r="E276" s="93"/>
      <c r="F276" s="93"/>
      <c r="G276" s="86"/>
      <c r="H276" s="86"/>
      <c r="I276" s="135"/>
      <c r="J276" s="86"/>
      <c r="K276" s="86"/>
      <c r="L276" s="15"/>
      <c r="M276" s="216"/>
      <c r="N276" s="66"/>
    </row>
    <row r="277" spans="1:14" ht="12.75">
      <c r="A277" s="13"/>
      <c r="B277" s="245" t="s">
        <v>356</v>
      </c>
      <c r="C277" s="13">
        <v>630</v>
      </c>
      <c r="D277" s="13" t="s">
        <v>81</v>
      </c>
      <c r="E277" s="93">
        <v>42027.99</v>
      </c>
      <c r="F277" s="93">
        <v>48191.25</v>
      </c>
      <c r="G277" s="86">
        <v>51200</v>
      </c>
      <c r="H277" s="86">
        <v>54291</v>
      </c>
      <c r="I277" s="135">
        <v>52100</v>
      </c>
      <c r="J277" s="86">
        <v>52000</v>
      </c>
      <c r="K277" s="86">
        <v>52000</v>
      </c>
      <c r="L277" s="15"/>
      <c r="M277" s="216"/>
      <c r="N277" s="66"/>
    </row>
    <row r="278" spans="1:14" ht="12.75">
      <c r="A278" s="13"/>
      <c r="B278" s="148"/>
      <c r="C278" s="13"/>
      <c r="D278" s="11" t="s">
        <v>36</v>
      </c>
      <c r="E278" s="93">
        <f aca="true" t="shared" si="53" ref="E278:K278">SUM(E277:E277)</f>
        <v>42027.99</v>
      </c>
      <c r="F278" s="93">
        <f>SUM(F277:F277)</f>
        <v>48191.25</v>
      </c>
      <c r="G278" s="86">
        <f>SUM(G277:G277)</f>
        <v>51200</v>
      </c>
      <c r="H278" s="86">
        <f t="shared" si="53"/>
        <v>54291</v>
      </c>
      <c r="I278" s="135">
        <f t="shared" si="53"/>
        <v>52100</v>
      </c>
      <c r="J278" s="86">
        <f t="shared" si="53"/>
        <v>52000</v>
      </c>
      <c r="K278" s="86">
        <f t="shared" si="53"/>
        <v>52000</v>
      </c>
      <c r="L278" s="15"/>
      <c r="M278" s="84"/>
      <c r="N278" s="66"/>
    </row>
    <row r="279" spans="1:14" ht="12.75">
      <c r="A279" s="44" t="s">
        <v>205</v>
      </c>
      <c r="B279" s="148"/>
      <c r="C279" s="13"/>
      <c r="D279" s="49" t="s">
        <v>206</v>
      </c>
      <c r="E279" s="93"/>
      <c r="F279" s="93"/>
      <c r="G279" s="93"/>
      <c r="H279" s="86"/>
      <c r="I279" s="142"/>
      <c r="J279" s="93"/>
      <c r="K279" s="93"/>
      <c r="L279" s="15"/>
      <c r="M279" s="210"/>
      <c r="N279" s="31"/>
    </row>
    <row r="280" spans="1:14" ht="12.75">
      <c r="A280" s="13" t="s">
        <v>207</v>
      </c>
      <c r="B280" s="151"/>
      <c r="C280" s="13"/>
      <c r="D280" s="49" t="s">
        <v>208</v>
      </c>
      <c r="E280" s="97"/>
      <c r="F280" s="97"/>
      <c r="G280" s="162"/>
      <c r="H280" s="88"/>
      <c r="I280" s="138"/>
      <c r="J280" s="162"/>
      <c r="K280" s="162"/>
      <c r="L280" s="15"/>
      <c r="M280" s="216"/>
      <c r="N280" s="66"/>
    </row>
    <row r="281" spans="1:14" ht="12.75">
      <c r="A281" s="44"/>
      <c r="B281" s="10" t="s">
        <v>313</v>
      </c>
      <c r="C281" s="13">
        <v>630</v>
      </c>
      <c r="D281" s="10" t="s">
        <v>340</v>
      </c>
      <c r="E281" s="93">
        <v>27780</v>
      </c>
      <c r="F281" s="93">
        <v>3712.48</v>
      </c>
      <c r="G281" s="86">
        <v>3720</v>
      </c>
      <c r="H281" s="86">
        <v>3720</v>
      </c>
      <c r="I281" s="135">
        <v>3720</v>
      </c>
      <c r="J281" s="86">
        <v>3720</v>
      </c>
      <c r="K281" s="86">
        <v>3720</v>
      </c>
      <c r="L281" s="15"/>
      <c r="M281" s="84"/>
      <c r="N281" s="66"/>
    </row>
    <row r="282" spans="1:14" ht="12.75">
      <c r="A282" s="13"/>
      <c r="B282" s="10" t="s">
        <v>313</v>
      </c>
      <c r="C282" s="13">
        <v>710</v>
      </c>
      <c r="D282" s="64" t="s">
        <v>209</v>
      </c>
      <c r="E282" s="93">
        <v>13975.47</v>
      </c>
      <c r="F282" s="93">
        <v>6043.55</v>
      </c>
      <c r="G282" s="86">
        <v>3000</v>
      </c>
      <c r="H282" s="86">
        <v>8000</v>
      </c>
      <c r="I282" s="135">
        <v>2000</v>
      </c>
      <c r="J282" s="86">
        <v>3000</v>
      </c>
      <c r="K282" s="86">
        <v>3000</v>
      </c>
      <c r="L282" s="15"/>
      <c r="M282" s="84"/>
      <c r="N282" s="66"/>
    </row>
    <row r="283" spans="1:14" ht="12.75">
      <c r="A283" s="13"/>
      <c r="B283" s="10" t="s">
        <v>313</v>
      </c>
      <c r="C283" s="13">
        <v>710</v>
      </c>
      <c r="D283" s="96" t="s">
        <v>330</v>
      </c>
      <c r="E283" s="93">
        <v>2707483.47</v>
      </c>
      <c r="F283" s="93">
        <v>213159.17</v>
      </c>
      <c r="G283" s="86"/>
      <c r="H283" s="86"/>
      <c r="I283" s="135"/>
      <c r="J283" s="86"/>
      <c r="K283" s="86"/>
      <c r="L283" s="15"/>
      <c r="M283" s="84"/>
      <c r="N283" s="66"/>
    </row>
    <row r="284" spans="1:14" ht="12.75">
      <c r="A284" s="13"/>
      <c r="B284" s="148"/>
      <c r="C284" s="13"/>
      <c r="D284" s="12" t="s">
        <v>36</v>
      </c>
      <c r="E284" s="93">
        <f>SUM(E281:E283)</f>
        <v>2749238.9400000004</v>
      </c>
      <c r="F284" s="93">
        <f>SUM(F281:F283)</f>
        <v>222915.2</v>
      </c>
      <c r="G284" s="86">
        <f>SUM(G281:G282)</f>
        <v>6720</v>
      </c>
      <c r="H284" s="86">
        <f>SUM(H281:H283)</f>
        <v>11720</v>
      </c>
      <c r="I284" s="135">
        <f>SUM(I281:I282)</f>
        <v>5720</v>
      </c>
      <c r="J284" s="86">
        <f>SUM(J281:J282)</f>
        <v>6720</v>
      </c>
      <c r="K284" s="86">
        <f>SUM(K281:K282)</f>
        <v>6720</v>
      </c>
      <c r="L284" s="15"/>
      <c r="M284" s="84"/>
      <c r="N284" s="66"/>
    </row>
    <row r="285" spans="1:18" ht="12.75">
      <c r="A285" s="44" t="s">
        <v>210</v>
      </c>
      <c r="B285" s="148"/>
      <c r="C285" s="13"/>
      <c r="D285" s="44" t="s">
        <v>211</v>
      </c>
      <c r="E285" s="97"/>
      <c r="F285" s="97"/>
      <c r="G285" s="162"/>
      <c r="H285" s="88"/>
      <c r="I285" s="138"/>
      <c r="J285" s="162"/>
      <c r="K285" s="162"/>
      <c r="L285" s="15"/>
      <c r="M285" s="84"/>
      <c r="N285" s="66"/>
      <c r="P285" s="71"/>
      <c r="Q285" s="72"/>
      <c r="R285" s="54"/>
    </row>
    <row r="286" spans="1:18" ht="12.75">
      <c r="A286" s="13"/>
      <c r="B286" s="245" t="s">
        <v>305</v>
      </c>
      <c r="C286" s="13">
        <v>630</v>
      </c>
      <c r="D286" s="64" t="s">
        <v>212</v>
      </c>
      <c r="E286" s="93">
        <v>296.2</v>
      </c>
      <c r="F286" s="93">
        <v>4447.57</v>
      </c>
      <c r="G286" s="86">
        <v>6000</v>
      </c>
      <c r="H286" s="86">
        <v>8000</v>
      </c>
      <c r="I286" s="135">
        <v>2500</v>
      </c>
      <c r="J286" s="86">
        <v>5000</v>
      </c>
      <c r="K286" s="86">
        <v>3000</v>
      </c>
      <c r="L286" s="15"/>
      <c r="M286" s="210"/>
      <c r="N286" s="66"/>
      <c r="P286" s="71"/>
      <c r="Q286" s="72"/>
      <c r="R286" s="54"/>
    </row>
    <row r="287" spans="1:18" ht="12.75">
      <c r="A287" s="13"/>
      <c r="B287" s="148"/>
      <c r="C287" s="13"/>
      <c r="D287" s="12" t="s">
        <v>36</v>
      </c>
      <c r="E287" s="93">
        <f aca="true" t="shared" si="54" ref="E287:K287">SUM(E286:E286)</f>
        <v>296.2</v>
      </c>
      <c r="F287" s="93">
        <f>SUM(F286:F286)</f>
        <v>4447.57</v>
      </c>
      <c r="G287" s="86">
        <f>SUM(G286:G286)</f>
        <v>6000</v>
      </c>
      <c r="H287" s="86">
        <f t="shared" si="54"/>
        <v>8000</v>
      </c>
      <c r="I287" s="135">
        <f t="shared" si="54"/>
        <v>2500</v>
      </c>
      <c r="J287" s="86">
        <f t="shared" si="54"/>
        <v>5000</v>
      </c>
      <c r="K287" s="86">
        <f t="shared" si="54"/>
        <v>3000</v>
      </c>
      <c r="L287" s="15"/>
      <c r="M287" s="84"/>
      <c r="N287" s="66"/>
      <c r="P287" s="71"/>
      <c r="Q287" s="72"/>
      <c r="R287" s="54"/>
    </row>
    <row r="288" spans="1:18" ht="12.75">
      <c r="A288" s="44" t="s">
        <v>213</v>
      </c>
      <c r="B288" s="148"/>
      <c r="C288" s="13"/>
      <c r="D288" s="44" t="s">
        <v>214</v>
      </c>
      <c r="E288" s="93"/>
      <c r="F288" s="93"/>
      <c r="G288" s="86"/>
      <c r="H288" s="86"/>
      <c r="I288" s="135"/>
      <c r="J288" s="86"/>
      <c r="K288" s="86"/>
      <c r="L288" s="15"/>
      <c r="M288" s="84"/>
      <c r="N288" s="66"/>
      <c r="P288" s="71"/>
      <c r="Q288" s="72"/>
      <c r="R288" s="54"/>
    </row>
    <row r="289" spans="1:18" ht="12.75">
      <c r="A289" s="13"/>
      <c r="B289" s="13" t="s">
        <v>357</v>
      </c>
      <c r="C289" s="13">
        <v>650</v>
      </c>
      <c r="D289" s="13" t="s">
        <v>255</v>
      </c>
      <c r="E289" s="93">
        <v>44825.31</v>
      </c>
      <c r="F289" s="93">
        <v>39936.37</v>
      </c>
      <c r="G289" s="86">
        <v>42755</v>
      </c>
      <c r="H289" s="86">
        <v>38225</v>
      </c>
      <c r="I289" s="204">
        <v>35506</v>
      </c>
      <c r="J289" s="86">
        <v>31200</v>
      </c>
      <c r="K289" s="86">
        <v>28200</v>
      </c>
      <c r="L289" s="15"/>
      <c r="M289" s="84"/>
      <c r="N289" s="66"/>
      <c r="O289" s="15"/>
      <c r="P289" s="73"/>
      <c r="Q289" s="72"/>
      <c r="R289" s="54"/>
    </row>
    <row r="290" spans="1:18" ht="12.75">
      <c r="A290" s="13"/>
      <c r="B290" s="13" t="s">
        <v>357</v>
      </c>
      <c r="C290" s="13">
        <v>820</v>
      </c>
      <c r="D290" s="13" t="s">
        <v>256</v>
      </c>
      <c r="E290" s="93">
        <v>217049.89</v>
      </c>
      <c r="F290" s="93">
        <v>1051751.32</v>
      </c>
      <c r="G290" s="86">
        <v>194320</v>
      </c>
      <c r="H290" s="86">
        <v>194850</v>
      </c>
      <c r="I290" s="135">
        <v>195170</v>
      </c>
      <c r="J290" s="86">
        <v>195590</v>
      </c>
      <c r="K290" s="86">
        <v>189258</v>
      </c>
      <c r="M290" s="210"/>
      <c r="N290" s="31"/>
      <c r="O290" s="15"/>
      <c r="P290" s="66"/>
      <c r="Q290" s="74"/>
      <c r="R290" s="74"/>
    </row>
    <row r="291" spans="1:18" ht="14.25" customHeight="1">
      <c r="A291" s="13"/>
      <c r="B291" s="148"/>
      <c r="C291" s="13"/>
      <c r="D291" s="12" t="s">
        <v>36</v>
      </c>
      <c r="E291" s="93">
        <f aca="true" t="shared" si="55" ref="E291:K291">SUM(E289:E290)</f>
        <v>261875.2</v>
      </c>
      <c r="F291" s="93">
        <f>SUM(F289:F290)</f>
        <v>1091687.6900000002</v>
      </c>
      <c r="G291" s="86">
        <f>SUM(G289:G290)</f>
        <v>237075</v>
      </c>
      <c r="H291" s="86">
        <f t="shared" si="55"/>
        <v>233075</v>
      </c>
      <c r="I291" s="135">
        <f t="shared" si="55"/>
        <v>230676</v>
      </c>
      <c r="J291" s="86">
        <f t="shared" si="55"/>
        <v>226790</v>
      </c>
      <c r="K291" s="86">
        <f t="shared" si="55"/>
        <v>217458</v>
      </c>
      <c r="L291" s="15"/>
      <c r="M291" s="84"/>
      <c r="N291" s="66"/>
      <c r="O291" s="15"/>
      <c r="P291" s="15"/>
      <c r="Q291" s="72"/>
      <c r="R291" s="54"/>
    </row>
    <row r="292" spans="1:18" ht="14.25" customHeight="1">
      <c r="A292" s="44" t="s">
        <v>215</v>
      </c>
      <c r="B292" s="150"/>
      <c r="C292" s="44"/>
      <c r="D292" s="65" t="s">
        <v>216</v>
      </c>
      <c r="E292" s="93"/>
      <c r="F292" s="93"/>
      <c r="G292" s="93"/>
      <c r="H292" s="86"/>
      <c r="I292" s="142"/>
      <c r="J292" s="93"/>
      <c r="K292" s="93"/>
      <c r="L292" s="15"/>
      <c r="M292" s="84"/>
      <c r="N292" s="66"/>
      <c r="O292" s="15"/>
      <c r="P292" s="15"/>
      <c r="Q292" s="72"/>
      <c r="R292" s="54"/>
    </row>
    <row r="293" spans="1:18" ht="14.25" customHeight="1">
      <c r="A293" s="13"/>
      <c r="B293" s="245" t="s">
        <v>306</v>
      </c>
      <c r="C293" s="10">
        <v>710</v>
      </c>
      <c r="D293" s="11" t="s">
        <v>261</v>
      </c>
      <c r="E293" s="93">
        <v>16021.46</v>
      </c>
      <c r="F293" s="93">
        <v>3009.2</v>
      </c>
      <c r="G293" s="86">
        <v>79173</v>
      </c>
      <c r="H293" s="86">
        <v>107980</v>
      </c>
      <c r="I293" s="204">
        <v>57331</v>
      </c>
      <c r="J293" s="86">
        <v>14500</v>
      </c>
      <c r="K293" s="86">
        <v>39500</v>
      </c>
      <c r="L293" s="58"/>
      <c r="M293" s="210"/>
      <c r="N293" s="31"/>
      <c r="O293" s="15"/>
      <c r="P293" s="15"/>
      <c r="Q293" s="72"/>
      <c r="R293" s="54"/>
    </row>
    <row r="294" spans="1:18" ht="14.25" customHeight="1">
      <c r="A294" s="13"/>
      <c r="B294" s="245" t="s">
        <v>306</v>
      </c>
      <c r="C294" s="10">
        <v>710</v>
      </c>
      <c r="D294" s="11" t="s">
        <v>386</v>
      </c>
      <c r="E294" s="93"/>
      <c r="F294" s="93">
        <v>2549.66</v>
      </c>
      <c r="G294" s="86"/>
      <c r="H294" s="86">
        <v>3270</v>
      </c>
      <c r="I294" s="135"/>
      <c r="J294" s="86"/>
      <c r="K294" s="86"/>
      <c r="L294" s="58"/>
      <c r="M294" s="84"/>
      <c r="N294" s="31"/>
      <c r="O294" s="15"/>
      <c r="P294" s="15"/>
      <c r="Q294" s="72"/>
      <c r="R294" s="54"/>
    </row>
    <row r="295" spans="1:18" ht="14.25" customHeight="1">
      <c r="A295" s="13"/>
      <c r="B295" s="148"/>
      <c r="C295" s="13"/>
      <c r="D295" s="12" t="s">
        <v>36</v>
      </c>
      <c r="E295" s="93">
        <f aca="true" t="shared" si="56" ref="E295:K295">SUM(E293:E293)</f>
        <v>16021.46</v>
      </c>
      <c r="F295" s="93">
        <f>SUM(F293:F294)</f>
        <v>5558.86</v>
      </c>
      <c r="G295" s="86">
        <f>SUM(G293:G293)</f>
        <v>79173</v>
      </c>
      <c r="H295" s="86">
        <f>SUM(H293:H294)</f>
        <v>111250</v>
      </c>
      <c r="I295" s="135">
        <f t="shared" si="56"/>
        <v>57331</v>
      </c>
      <c r="J295" s="86">
        <f t="shared" si="56"/>
        <v>14500</v>
      </c>
      <c r="K295" s="86">
        <f t="shared" si="56"/>
        <v>39500</v>
      </c>
      <c r="L295" s="58"/>
      <c r="M295" s="84"/>
      <c r="N295" s="31"/>
      <c r="O295" s="15"/>
      <c r="P295" s="15"/>
      <c r="Q295" s="72"/>
      <c r="R295" s="54"/>
    </row>
    <row r="296" spans="1:18" ht="14.25" customHeight="1">
      <c r="A296" s="49" t="s">
        <v>380</v>
      </c>
      <c r="B296" s="10"/>
      <c r="C296" s="10"/>
      <c r="D296" s="190" t="s">
        <v>388</v>
      </c>
      <c r="E296" s="93"/>
      <c r="F296" s="93"/>
      <c r="G296" s="86"/>
      <c r="H296" s="86"/>
      <c r="I296" s="135"/>
      <c r="J296" s="86"/>
      <c r="K296" s="86"/>
      <c r="L296" s="58"/>
      <c r="M296" s="84"/>
      <c r="N296" s="31"/>
      <c r="O296" s="15"/>
      <c r="P296" s="15"/>
      <c r="Q296" s="72"/>
      <c r="R296" s="54"/>
    </row>
    <row r="297" spans="1:18" ht="14.25" customHeight="1">
      <c r="A297" s="10"/>
      <c r="B297" s="10" t="s">
        <v>306</v>
      </c>
      <c r="C297" s="10">
        <v>630</v>
      </c>
      <c r="D297" s="11" t="s">
        <v>381</v>
      </c>
      <c r="E297" s="93"/>
      <c r="F297" s="93"/>
      <c r="G297" s="86"/>
      <c r="H297" s="86"/>
      <c r="I297" s="135">
        <v>19580</v>
      </c>
      <c r="J297" s="86">
        <v>7000</v>
      </c>
      <c r="K297" s="86"/>
      <c r="L297" s="58"/>
      <c r="M297" s="84"/>
      <c r="N297" s="31"/>
      <c r="O297" s="15"/>
      <c r="P297" s="15"/>
      <c r="Q297" s="72"/>
      <c r="R297" s="54"/>
    </row>
    <row r="298" spans="1:18" ht="14.25" customHeight="1">
      <c r="A298" s="10"/>
      <c r="B298" s="10" t="s">
        <v>306</v>
      </c>
      <c r="C298" s="10">
        <v>710</v>
      </c>
      <c r="D298" s="11" t="s">
        <v>382</v>
      </c>
      <c r="E298" s="93"/>
      <c r="F298" s="93"/>
      <c r="G298" s="86"/>
      <c r="H298" s="86"/>
      <c r="I298" s="135">
        <v>142500</v>
      </c>
      <c r="J298" s="86"/>
      <c r="K298" s="86"/>
      <c r="L298" s="58"/>
      <c r="M298" s="84"/>
      <c r="N298" s="31"/>
      <c r="O298" s="15"/>
      <c r="P298" s="15"/>
      <c r="Q298" s="72"/>
      <c r="R298" s="54"/>
    </row>
    <row r="299" spans="1:18" ht="14.25" customHeight="1">
      <c r="A299" s="10"/>
      <c r="B299" s="10"/>
      <c r="C299" s="10"/>
      <c r="D299" s="11" t="s">
        <v>383</v>
      </c>
      <c r="E299" s="93"/>
      <c r="F299" s="93"/>
      <c r="G299" s="86"/>
      <c r="H299" s="86"/>
      <c r="I299" s="135">
        <f>SUM(I297:I298)</f>
        <v>162080</v>
      </c>
      <c r="J299" s="86">
        <f>SUM(J297:J298)</f>
        <v>7000</v>
      </c>
      <c r="K299" s="86"/>
      <c r="L299" s="58"/>
      <c r="M299" s="84"/>
      <c r="N299" s="31"/>
      <c r="O299" s="15"/>
      <c r="P299" s="15"/>
      <c r="Q299" s="72"/>
      <c r="R299" s="54"/>
    </row>
    <row r="300" spans="1:18" ht="12.75">
      <c r="A300" s="44" t="s">
        <v>217</v>
      </c>
      <c r="B300" s="150"/>
      <c r="C300" s="44"/>
      <c r="D300" s="65" t="s">
        <v>218</v>
      </c>
      <c r="E300" s="98"/>
      <c r="F300" s="98"/>
      <c r="G300" s="162"/>
      <c r="H300" s="91"/>
      <c r="I300" s="138"/>
      <c r="J300" s="162"/>
      <c r="K300" s="162"/>
      <c r="L300" s="75"/>
      <c r="M300" s="84"/>
      <c r="N300" s="31"/>
      <c r="P300" s="71"/>
      <c r="Q300" s="54"/>
      <c r="R300" s="54"/>
    </row>
    <row r="301" spans="1:18" ht="12.75">
      <c r="A301" s="44"/>
      <c r="B301" s="245" t="s">
        <v>355</v>
      </c>
      <c r="C301" s="13">
        <v>630</v>
      </c>
      <c r="D301" s="12" t="s">
        <v>81</v>
      </c>
      <c r="E301" s="93">
        <v>13133.51</v>
      </c>
      <c r="F301" s="93">
        <v>23352.09</v>
      </c>
      <c r="G301" s="86">
        <v>23200</v>
      </c>
      <c r="H301" s="86">
        <v>23200</v>
      </c>
      <c r="I301" s="135">
        <v>23000</v>
      </c>
      <c r="J301" s="86">
        <v>25000</v>
      </c>
      <c r="K301" s="86">
        <v>25000</v>
      </c>
      <c r="L301" s="75"/>
      <c r="M301" s="84"/>
      <c r="N301" s="31"/>
      <c r="P301" s="71"/>
      <c r="Q301" s="54"/>
      <c r="R301" s="54"/>
    </row>
    <row r="302" spans="1:18" ht="12.75">
      <c r="A302" s="13"/>
      <c r="B302" s="148"/>
      <c r="C302" s="13"/>
      <c r="D302" s="12" t="s">
        <v>36</v>
      </c>
      <c r="E302" s="93">
        <f aca="true" t="shared" si="57" ref="E302:K302">SUM(E301:E301)</f>
        <v>13133.51</v>
      </c>
      <c r="F302" s="93">
        <f>SUM(F301:F301)</f>
        <v>23352.09</v>
      </c>
      <c r="G302" s="86">
        <f>SUM(G301:G301)</f>
        <v>23200</v>
      </c>
      <c r="H302" s="86">
        <f t="shared" si="57"/>
        <v>23200</v>
      </c>
      <c r="I302" s="135">
        <f t="shared" si="57"/>
        <v>23000</v>
      </c>
      <c r="J302" s="86">
        <f t="shared" si="57"/>
        <v>25000</v>
      </c>
      <c r="K302" s="86">
        <f t="shared" si="57"/>
        <v>25000</v>
      </c>
      <c r="L302" s="75"/>
      <c r="M302" s="210"/>
      <c r="N302" s="31"/>
      <c r="P302" s="71"/>
      <c r="Q302" s="54"/>
      <c r="R302" s="54"/>
    </row>
    <row r="303" spans="1:18" ht="12.75">
      <c r="A303" s="44" t="s">
        <v>267</v>
      </c>
      <c r="B303" s="148"/>
      <c r="C303" s="13"/>
      <c r="D303" s="65" t="s">
        <v>287</v>
      </c>
      <c r="E303" s="93"/>
      <c r="F303" s="93"/>
      <c r="G303" s="86"/>
      <c r="H303" s="86"/>
      <c r="I303" s="135"/>
      <c r="J303" s="86"/>
      <c r="K303" s="86"/>
      <c r="L303" s="75"/>
      <c r="M303" s="84"/>
      <c r="N303" s="31"/>
      <c r="P303" s="71"/>
      <c r="Q303" s="54"/>
      <c r="R303" s="54"/>
    </row>
    <row r="304" spans="1:18" ht="12.75">
      <c r="A304" s="13"/>
      <c r="B304" s="245" t="s">
        <v>306</v>
      </c>
      <c r="C304" s="13">
        <v>710</v>
      </c>
      <c r="D304" s="12" t="s">
        <v>285</v>
      </c>
      <c r="E304" s="93">
        <v>534110.32</v>
      </c>
      <c r="F304" s="93"/>
      <c r="G304" s="86"/>
      <c r="H304" s="86"/>
      <c r="I304" s="135"/>
      <c r="J304" s="86"/>
      <c r="K304" s="86"/>
      <c r="L304" s="75"/>
      <c r="P304" s="71"/>
      <c r="Q304" s="54"/>
      <c r="R304" s="54"/>
    </row>
    <row r="305" spans="1:18" ht="12.75">
      <c r="A305" s="13"/>
      <c r="B305" s="148"/>
      <c r="C305" s="13"/>
      <c r="D305" s="11" t="s">
        <v>36</v>
      </c>
      <c r="E305" s="102">
        <f>SUM(E304:E304)</f>
        <v>534110.32</v>
      </c>
      <c r="F305" s="102"/>
      <c r="G305" s="95"/>
      <c r="H305" s="95"/>
      <c r="I305" s="144"/>
      <c r="J305" s="95"/>
      <c r="K305" s="95"/>
      <c r="L305" s="75"/>
      <c r="P305" s="71"/>
      <c r="Q305" s="54"/>
      <c r="R305" s="54"/>
    </row>
    <row r="306" spans="1:18" ht="12.75">
      <c r="A306" s="44" t="s">
        <v>281</v>
      </c>
      <c r="B306" s="148"/>
      <c r="C306" s="13"/>
      <c r="D306" s="190" t="s">
        <v>398</v>
      </c>
      <c r="E306" s="116"/>
      <c r="F306" s="116"/>
      <c r="G306" s="113"/>
      <c r="H306" s="114"/>
      <c r="I306" s="158"/>
      <c r="J306" s="113"/>
      <c r="K306" s="113"/>
      <c r="O306" s="76"/>
      <c r="P306" s="71"/>
      <c r="Q306" s="74"/>
      <c r="R306" s="74"/>
    </row>
    <row r="307" spans="1:18" ht="12.75">
      <c r="A307" s="13"/>
      <c r="B307" s="245" t="s">
        <v>306</v>
      </c>
      <c r="C307" s="13">
        <v>610</v>
      </c>
      <c r="D307" s="11" t="s">
        <v>43</v>
      </c>
      <c r="E307" s="93">
        <v>1170.83</v>
      </c>
      <c r="F307" s="224"/>
      <c r="G307" s="123">
        <v>16600</v>
      </c>
      <c r="H307" s="123">
        <v>17200</v>
      </c>
      <c r="I307" s="158"/>
      <c r="J307" s="113"/>
      <c r="K307" s="113"/>
      <c r="P307" s="71"/>
      <c r="Q307" s="74"/>
      <c r="R307" s="74"/>
    </row>
    <row r="308" spans="1:18" ht="12.75">
      <c r="A308" s="13"/>
      <c r="B308" s="245" t="s">
        <v>306</v>
      </c>
      <c r="C308" s="13">
        <v>620</v>
      </c>
      <c r="D308" s="11" t="s">
        <v>39</v>
      </c>
      <c r="E308" s="93">
        <v>444.09</v>
      </c>
      <c r="F308" s="231"/>
      <c r="G308" s="123">
        <v>5800</v>
      </c>
      <c r="H308" s="123">
        <v>6050</v>
      </c>
      <c r="I308" s="158"/>
      <c r="J308" s="113"/>
      <c r="K308" s="113"/>
      <c r="P308" s="71"/>
      <c r="Q308" s="74"/>
      <c r="R308" s="74"/>
    </row>
    <row r="309" spans="1:18" ht="12.75">
      <c r="A309" s="13"/>
      <c r="B309" s="245" t="s">
        <v>306</v>
      </c>
      <c r="C309" s="13">
        <v>630</v>
      </c>
      <c r="D309" s="11" t="s">
        <v>81</v>
      </c>
      <c r="E309" s="116">
        <v>230.39</v>
      </c>
      <c r="F309" s="116"/>
      <c r="G309" s="123">
        <v>3500</v>
      </c>
      <c r="H309" s="123">
        <v>3100</v>
      </c>
      <c r="I309" s="158"/>
      <c r="J309" s="113"/>
      <c r="K309" s="113"/>
      <c r="P309" s="15"/>
      <c r="Q309" s="15"/>
      <c r="R309" s="74"/>
    </row>
    <row r="310" spans="1:18" ht="12.75">
      <c r="A310" s="13"/>
      <c r="B310" s="245" t="s">
        <v>306</v>
      </c>
      <c r="C310" s="13">
        <v>640</v>
      </c>
      <c r="D310" s="11" t="s">
        <v>264</v>
      </c>
      <c r="E310" s="116"/>
      <c r="F310" s="116"/>
      <c r="G310" s="123"/>
      <c r="H310" s="123">
        <v>250</v>
      </c>
      <c r="I310" s="158"/>
      <c r="J310" s="113"/>
      <c r="K310" s="113"/>
      <c r="P310" s="15"/>
      <c r="Q310" s="15"/>
      <c r="R310" s="74"/>
    </row>
    <row r="311" spans="1:11" ht="12.75">
      <c r="A311" s="13"/>
      <c r="B311" s="148"/>
      <c r="C311" s="13"/>
      <c r="D311" s="11" t="s">
        <v>36</v>
      </c>
      <c r="E311" s="116">
        <f>SUM(E307:E309)</f>
        <v>1845.31</v>
      </c>
      <c r="F311" s="116"/>
      <c r="G311" s="123">
        <f>SUM(G307:G309)</f>
        <v>25900</v>
      </c>
      <c r="H311" s="123">
        <f>SUM(H307:H310)</f>
        <v>26600</v>
      </c>
      <c r="I311" s="158"/>
      <c r="J311" s="113"/>
      <c r="K311" s="113"/>
    </row>
    <row r="312" spans="1:11" ht="12.75">
      <c r="A312" s="44" t="s">
        <v>282</v>
      </c>
      <c r="B312" s="148"/>
      <c r="C312" s="13"/>
      <c r="D312" s="190" t="s">
        <v>366</v>
      </c>
      <c r="E312" s="116"/>
      <c r="F312" s="116"/>
      <c r="G312" s="113"/>
      <c r="H312" s="114"/>
      <c r="I312" s="158"/>
      <c r="J312" s="113"/>
      <c r="K312" s="113"/>
    </row>
    <row r="313" spans="1:11" ht="12.75">
      <c r="A313" s="13"/>
      <c r="B313" s="245" t="s">
        <v>306</v>
      </c>
      <c r="C313" s="13">
        <v>610</v>
      </c>
      <c r="D313" s="11" t="s">
        <v>43</v>
      </c>
      <c r="E313" s="93">
        <v>27665.18</v>
      </c>
      <c r="F313" s="116">
        <v>5667.4</v>
      </c>
      <c r="G313" s="113"/>
      <c r="H313" s="114"/>
      <c r="I313" s="158"/>
      <c r="J313" s="113"/>
      <c r="K313" s="113"/>
    </row>
    <row r="314" spans="1:11" ht="12.75">
      <c r="A314" s="13"/>
      <c r="B314" s="245" t="s">
        <v>306</v>
      </c>
      <c r="C314" s="13">
        <v>620</v>
      </c>
      <c r="D314" s="12" t="s">
        <v>39</v>
      </c>
      <c r="E314" s="93">
        <v>10256.68</v>
      </c>
      <c r="F314" s="116">
        <v>2095.64</v>
      </c>
      <c r="G314" s="113"/>
      <c r="H314" s="114"/>
      <c r="I314" s="158"/>
      <c r="J314" s="113"/>
      <c r="K314" s="113"/>
    </row>
    <row r="315" spans="1:11" ht="12.75">
      <c r="A315" s="13"/>
      <c r="B315" s="245" t="s">
        <v>306</v>
      </c>
      <c r="C315" s="13">
        <v>630</v>
      </c>
      <c r="D315" s="12" t="s">
        <v>81</v>
      </c>
      <c r="E315" s="116">
        <v>8479.8</v>
      </c>
      <c r="F315" s="116">
        <v>740.09</v>
      </c>
      <c r="G315" s="113"/>
      <c r="H315" s="114"/>
      <c r="I315" s="158"/>
      <c r="J315" s="113"/>
      <c r="K315" s="113"/>
    </row>
    <row r="316" spans="1:11" ht="12.75">
      <c r="A316" s="13"/>
      <c r="B316" s="245" t="s">
        <v>306</v>
      </c>
      <c r="C316" s="13">
        <v>640</v>
      </c>
      <c r="D316" s="11" t="s">
        <v>264</v>
      </c>
      <c r="E316" s="116">
        <v>231.36</v>
      </c>
      <c r="F316" s="116"/>
      <c r="G316" s="113"/>
      <c r="H316" s="114"/>
      <c r="I316" s="158"/>
      <c r="J316" s="113"/>
      <c r="K316" s="113"/>
    </row>
    <row r="317" spans="1:11" ht="12.75">
      <c r="A317" s="13"/>
      <c r="B317" s="148"/>
      <c r="C317" s="13"/>
      <c r="D317" s="12" t="s">
        <v>36</v>
      </c>
      <c r="E317" s="116">
        <f>SUM(E313:E316)</f>
        <v>46633.020000000004</v>
      </c>
      <c r="F317" s="116">
        <f>SUM(F313:F316)</f>
        <v>8503.13</v>
      </c>
      <c r="G317" s="113"/>
      <c r="H317" s="114"/>
      <c r="I317" s="158"/>
      <c r="J317" s="113"/>
      <c r="K317" s="113"/>
    </row>
    <row r="318" spans="1:14" ht="12.75">
      <c r="A318" s="170" t="s">
        <v>219</v>
      </c>
      <c r="B318" s="171"/>
      <c r="C318" s="170"/>
      <c r="D318" s="182" t="s">
        <v>220</v>
      </c>
      <c r="E318" s="167">
        <f aca="true" t="shared" si="58" ref="E318:K318">E324+E329+E334+E343+E351+E354+E359</f>
        <v>652874.07</v>
      </c>
      <c r="F318" s="167">
        <f t="shared" si="58"/>
        <v>653953.78</v>
      </c>
      <c r="G318" s="169">
        <f t="shared" si="58"/>
        <v>688472</v>
      </c>
      <c r="H318" s="169">
        <f t="shared" si="58"/>
        <v>687088</v>
      </c>
      <c r="I318" s="169">
        <f>I326+I329+I334+I343+I351+I354+I359</f>
        <v>750540</v>
      </c>
      <c r="J318" s="168">
        <f t="shared" si="58"/>
        <v>750470</v>
      </c>
      <c r="K318" s="168">
        <f t="shared" si="58"/>
        <v>753720</v>
      </c>
      <c r="L318" s="75"/>
      <c r="M318" s="210"/>
      <c r="N318" s="212"/>
    </row>
    <row r="319" spans="1:14" ht="12.75">
      <c r="A319" s="44" t="s">
        <v>221</v>
      </c>
      <c r="B319" s="148"/>
      <c r="C319" s="13"/>
      <c r="D319" s="77" t="s">
        <v>222</v>
      </c>
      <c r="E319" s="93"/>
      <c r="F319" s="93"/>
      <c r="G319" s="86"/>
      <c r="H319" s="86"/>
      <c r="I319" s="135"/>
      <c r="J319" s="86"/>
      <c r="K319" s="86"/>
      <c r="L319" s="75"/>
      <c r="M319" s="210"/>
      <c r="N319" s="66"/>
    </row>
    <row r="320" spans="1:14" ht="12.75">
      <c r="A320" s="13"/>
      <c r="B320" s="13" t="s">
        <v>354</v>
      </c>
      <c r="C320" s="13">
        <v>610</v>
      </c>
      <c r="D320" s="13" t="s">
        <v>43</v>
      </c>
      <c r="E320" s="225">
        <v>15391.67</v>
      </c>
      <c r="F320" s="93">
        <v>19497.82</v>
      </c>
      <c r="G320" s="86">
        <v>23400</v>
      </c>
      <c r="H320" s="86">
        <v>6710</v>
      </c>
      <c r="I320" s="135"/>
      <c r="J320" s="86"/>
      <c r="K320" s="86"/>
      <c r="L320" s="78"/>
      <c r="M320" s="84"/>
      <c r="N320" s="66"/>
    </row>
    <row r="321" spans="1:14" ht="12.75">
      <c r="A321" s="13"/>
      <c r="B321" s="13" t="s">
        <v>354</v>
      </c>
      <c r="C321" s="13">
        <v>620</v>
      </c>
      <c r="D321" s="13" t="s">
        <v>39</v>
      </c>
      <c r="E321" s="225">
        <v>5166.38</v>
      </c>
      <c r="F321" s="93">
        <v>6549.76</v>
      </c>
      <c r="G321" s="86">
        <v>8200</v>
      </c>
      <c r="H321" s="86">
        <v>2300</v>
      </c>
      <c r="I321" s="135"/>
      <c r="J321" s="86"/>
      <c r="K321" s="86"/>
      <c r="L321" s="15"/>
      <c r="M321" s="84"/>
      <c r="N321" s="66"/>
    </row>
    <row r="322" spans="1:14" ht="12.75">
      <c r="A322" s="13"/>
      <c r="B322" s="13" t="s">
        <v>354</v>
      </c>
      <c r="C322" s="13">
        <v>630</v>
      </c>
      <c r="D322" s="9" t="s">
        <v>81</v>
      </c>
      <c r="E322" s="93">
        <v>536.9</v>
      </c>
      <c r="F322" s="93">
        <v>1754.8</v>
      </c>
      <c r="G322" s="86">
        <v>2200</v>
      </c>
      <c r="H322" s="86">
        <v>8130</v>
      </c>
      <c r="I322" s="202">
        <v>24500</v>
      </c>
      <c r="J322" s="86">
        <v>25000</v>
      </c>
      <c r="K322" s="86">
        <v>28000</v>
      </c>
      <c r="L322" s="58"/>
      <c r="M322" s="84"/>
      <c r="N322" s="66"/>
    </row>
    <row r="323" spans="1:14" ht="12.75">
      <c r="A323" s="13"/>
      <c r="B323" s="13" t="s">
        <v>354</v>
      </c>
      <c r="C323" s="13">
        <v>640</v>
      </c>
      <c r="D323" s="11" t="s">
        <v>264</v>
      </c>
      <c r="E323" s="93"/>
      <c r="F323" s="93">
        <v>61.24</v>
      </c>
      <c r="G323" s="86"/>
      <c r="H323" s="86"/>
      <c r="I323" s="135"/>
      <c r="J323" s="86"/>
      <c r="K323" s="86"/>
      <c r="L323" s="58"/>
      <c r="M323" s="84"/>
      <c r="N323" s="66"/>
    </row>
    <row r="324" spans="1:14" ht="12.75">
      <c r="A324" s="13"/>
      <c r="B324" s="148"/>
      <c r="C324" s="13"/>
      <c r="D324" s="12" t="s">
        <v>36</v>
      </c>
      <c r="E324" s="90">
        <f aca="true" t="shared" si="59" ref="E324:K324">SUM(E320:E322)</f>
        <v>21094.95</v>
      </c>
      <c r="F324" s="90">
        <f>SUM(F320:F323)</f>
        <v>27863.620000000003</v>
      </c>
      <c r="G324" s="87">
        <f>SUM(G320:G322)</f>
        <v>33800</v>
      </c>
      <c r="H324" s="87">
        <f>SUM(H320:H323)</f>
        <v>17140</v>
      </c>
      <c r="I324" s="136">
        <f t="shared" si="59"/>
        <v>24500</v>
      </c>
      <c r="J324" s="87">
        <f t="shared" si="59"/>
        <v>25000</v>
      </c>
      <c r="K324" s="87">
        <f t="shared" si="59"/>
        <v>28000</v>
      </c>
      <c r="L324" s="5"/>
      <c r="M324" s="84"/>
      <c r="N324" s="209"/>
    </row>
    <row r="325" spans="1:14" ht="12.75">
      <c r="A325" s="13"/>
      <c r="B325" s="13" t="s">
        <v>354</v>
      </c>
      <c r="C325" s="13">
        <v>630</v>
      </c>
      <c r="D325" s="11" t="s">
        <v>399</v>
      </c>
      <c r="E325" s="90"/>
      <c r="F325" s="90"/>
      <c r="G325" s="87"/>
      <c r="H325" s="87"/>
      <c r="I325" s="136">
        <v>10000</v>
      </c>
      <c r="J325" s="87"/>
      <c r="K325" s="87"/>
      <c r="L325" s="5"/>
      <c r="M325" s="84"/>
      <c r="N325" s="209"/>
    </row>
    <row r="326" spans="1:14" ht="12.75">
      <c r="A326" s="13"/>
      <c r="B326" s="148"/>
      <c r="C326" s="13"/>
      <c r="D326" s="12" t="s">
        <v>36</v>
      </c>
      <c r="E326" s="90"/>
      <c r="F326" s="90"/>
      <c r="G326" s="87"/>
      <c r="H326" s="87"/>
      <c r="I326" s="136">
        <f>SUM(I324:I325)</f>
        <v>34500</v>
      </c>
      <c r="J326" s="87"/>
      <c r="K326" s="87"/>
      <c r="L326" s="5"/>
      <c r="M326" s="84"/>
      <c r="N326" s="209"/>
    </row>
    <row r="327" spans="1:14" ht="12.75">
      <c r="A327" s="44" t="s">
        <v>223</v>
      </c>
      <c r="B327" s="148"/>
      <c r="C327" s="13"/>
      <c r="D327" s="49" t="s">
        <v>224</v>
      </c>
      <c r="E327" s="97"/>
      <c r="F327" s="97"/>
      <c r="G327" s="88"/>
      <c r="H327" s="88"/>
      <c r="I327" s="137"/>
      <c r="J327" s="88"/>
      <c r="K327" s="88"/>
      <c r="L327" s="58"/>
      <c r="M327" s="210"/>
      <c r="N327" s="31"/>
    </row>
    <row r="328" spans="1:14" ht="12.75">
      <c r="A328" s="13"/>
      <c r="B328" s="50" t="s">
        <v>321</v>
      </c>
      <c r="C328" s="13">
        <v>630</v>
      </c>
      <c r="D328" s="13" t="s">
        <v>225</v>
      </c>
      <c r="E328" s="226">
        <v>27590.04</v>
      </c>
      <c r="F328" s="90">
        <v>23608.51</v>
      </c>
      <c r="G328" s="87">
        <v>27500</v>
      </c>
      <c r="H328" s="87">
        <v>27500</v>
      </c>
      <c r="I328" s="136">
        <v>27500</v>
      </c>
      <c r="J328" s="87">
        <v>27500</v>
      </c>
      <c r="K328" s="87">
        <v>27500</v>
      </c>
      <c r="L328" s="58"/>
      <c r="M328" s="84"/>
      <c r="N328" s="209"/>
    </row>
    <row r="329" spans="1:14" ht="12.75">
      <c r="A329" s="13"/>
      <c r="B329" s="148"/>
      <c r="C329" s="13"/>
      <c r="D329" s="12" t="s">
        <v>36</v>
      </c>
      <c r="E329" s="90">
        <f aca="true" t="shared" si="60" ref="E329:K329">SUM(E328)</f>
        <v>27590.04</v>
      </c>
      <c r="F329" s="90">
        <f>SUM(F328)</f>
        <v>23608.51</v>
      </c>
      <c r="G329" s="87">
        <f>SUM(G328)</f>
        <v>27500</v>
      </c>
      <c r="H329" s="87">
        <f>SUM(H328)</f>
        <v>27500</v>
      </c>
      <c r="I329" s="136">
        <f t="shared" si="60"/>
        <v>27500</v>
      </c>
      <c r="J329" s="87">
        <f t="shared" si="60"/>
        <v>27500</v>
      </c>
      <c r="K329" s="87">
        <f t="shared" si="60"/>
        <v>27500</v>
      </c>
      <c r="L329" s="58"/>
      <c r="M329" s="84"/>
      <c r="N329" s="209"/>
    </row>
    <row r="330" spans="1:14" ht="12.75">
      <c r="A330" s="44" t="s">
        <v>226</v>
      </c>
      <c r="B330" s="148"/>
      <c r="C330" s="13"/>
      <c r="D330" s="79" t="s">
        <v>227</v>
      </c>
      <c r="E330" s="90"/>
      <c r="F330" s="90"/>
      <c r="G330" s="87"/>
      <c r="H330" s="87"/>
      <c r="I330" s="136"/>
      <c r="J330" s="87"/>
      <c r="K330" s="87"/>
      <c r="L330" s="58"/>
      <c r="M330" s="210"/>
      <c r="N330" s="209"/>
    </row>
    <row r="331" spans="1:14" ht="12.75">
      <c r="A331" s="13"/>
      <c r="B331" s="50" t="s">
        <v>321</v>
      </c>
      <c r="C331" s="13">
        <v>610</v>
      </c>
      <c r="D331" s="13" t="s">
        <v>43</v>
      </c>
      <c r="E331" s="225">
        <v>1077.94</v>
      </c>
      <c r="F331" s="93">
        <v>1672.39</v>
      </c>
      <c r="G331" s="86">
        <v>2100</v>
      </c>
      <c r="H331" s="86">
        <v>2200</v>
      </c>
      <c r="I331" s="135">
        <v>2300</v>
      </c>
      <c r="J331" s="86">
        <v>2400</v>
      </c>
      <c r="K331" s="86">
        <v>2550</v>
      </c>
      <c r="L331" s="58"/>
      <c r="M331" s="84"/>
      <c r="N331" s="66"/>
    </row>
    <row r="332" spans="1:14" ht="12.75">
      <c r="A332" s="13"/>
      <c r="B332" s="50" t="s">
        <v>321</v>
      </c>
      <c r="C332" s="13">
        <v>620</v>
      </c>
      <c r="D332" s="13" t="s">
        <v>39</v>
      </c>
      <c r="E332" s="225">
        <v>713.99</v>
      </c>
      <c r="F332" s="93">
        <v>697.7</v>
      </c>
      <c r="G332" s="86">
        <v>1400</v>
      </c>
      <c r="H332" s="86">
        <v>1300</v>
      </c>
      <c r="I332" s="135">
        <v>1300</v>
      </c>
      <c r="J332" s="86">
        <v>1400</v>
      </c>
      <c r="K332" s="86">
        <v>1500</v>
      </c>
      <c r="L332" s="32"/>
      <c r="M332" s="84"/>
      <c r="N332" s="66"/>
    </row>
    <row r="333" spans="1:14" ht="12.75">
      <c r="A333" s="13"/>
      <c r="B333" s="50" t="s">
        <v>321</v>
      </c>
      <c r="C333" s="13">
        <v>630</v>
      </c>
      <c r="D333" s="13" t="s">
        <v>81</v>
      </c>
      <c r="E333" s="93">
        <v>11525.69</v>
      </c>
      <c r="F333" s="93">
        <v>17098.63</v>
      </c>
      <c r="G333" s="86">
        <v>12080</v>
      </c>
      <c r="H333" s="86">
        <v>15080</v>
      </c>
      <c r="I333" s="135">
        <v>12110</v>
      </c>
      <c r="J333" s="86">
        <v>12500</v>
      </c>
      <c r="K333" s="86">
        <v>12500</v>
      </c>
      <c r="L333" s="15"/>
      <c r="M333" s="84"/>
      <c r="N333" s="66"/>
    </row>
    <row r="334" spans="1:14" ht="12.75">
      <c r="A334" s="13"/>
      <c r="B334" s="148"/>
      <c r="C334" s="13"/>
      <c r="D334" s="13" t="s">
        <v>36</v>
      </c>
      <c r="E334" s="93">
        <f aca="true" t="shared" si="61" ref="E334:K334">SUM(E331:E333)</f>
        <v>13317.62</v>
      </c>
      <c r="F334" s="93">
        <f>SUM(F331:F333)</f>
        <v>19468.72</v>
      </c>
      <c r="G334" s="86">
        <f>SUM(G331:G333)</f>
        <v>15580</v>
      </c>
      <c r="H334" s="86">
        <f>SUM(H331:H333)</f>
        <v>18580</v>
      </c>
      <c r="I334" s="135">
        <f t="shared" si="61"/>
        <v>15710</v>
      </c>
      <c r="J334" s="86">
        <f t="shared" si="61"/>
        <v>16300</v>
      </c>
      <c r="K334" s="86">
        <f t="shared" si="61"/>
        <v>16550</v>
      </c>
      <c r="L334" s="15"/>
      <c r="M334" s="84"/>
      <c r="N334" s="66"/>
    </row>
    <row r="335" spans="1:14" ht="12.75">
      <c r="A335" s="44" t="s">
        <v>228</v>
      </c>
      <c r="B335" s="148"/>
      <c r="C335" s="13"/>
      <c r="D335" s="44" t="s">
        <v>229</v>
      </c>
      <c r="E335" s="93"/>
      <c r="F335" s="93"/>
      <c r="G335" s="93"/>
      <c r="H335" s="93"/>
      <c r="I335" s="142"/>
      <c r="J335" s="93"/>
      <c r="K335" s="93"/>
      <c r="L335" s="16"/>
      <c r="M335" s="210"/>
      <c r="N335" s="66"/>
    </row>
    <row r="336" spans="1:14" ht="12.75">
      <c r="A336" s="44"/>
      <c r="B336" s="13" t="s">
        <v>353</v>
      </c>
      <c r="C336" s="10">
        <v>630</v>
      </c>
      <c r="D336" s="163" t="s">
        <v>375</v>
      </c>
      <c r="E336" s="93"/>
      <c r="F336" s="93">
        <v>597.85</v>
      </c>
      <c r="G336" s="93"/>
      <c r="H336" s="86">
        <v>389</v>
      </c>
      <c r="I336" s="142"/>
      <c r="J336" s="93"/>
      <c r="K336" s="93"/>
      <c r="L336" s="16"/>
      <c r="M336" s="210"/>
      <c r="N336" s="66"/>
    </row>
    <row r="337" spans="1:14" ht="12.75">
      <c r="A337" s="13"/>
      <c r="B337" s="13" t="s">
        <v>353</v>
      </c>
      <c r="C337" s="13">
        <v>640</v>
      </c>
      <c r="D337" s="13" t="s">
        <v>292</v>
      </c>
      <c r="E337" s="93">
        <v>9565.75</v>
      </c>
      <c r="F337" s="93">
        <v>8580.53</v>
      </c>
      <c r="G337" s="86">
        <v>12500</v>
      </c>
      <c r="H337" s="86">
        <v>9000</v>
      </c>
      <c r="I337" s="135">
        <v>12500</v>
      </c>
      <c r="J337" s="86">
        <v>12500</v>
      </c>
      <c r="K337" s="86">
        <v>12500</v>
      </c>
      <c r="L337" s="15"/>
      <c r="M337" s="84"/>
      <c r="N337" s="66"/>
    </row>
    <row r="338" spans="1:14" ht="12.75">
      <c r="A338" s="13"/>
      <c r="B338" s="148"/>
      <c r="C338" s="13"/>
      <c r="D338" s="10" t="s">
        <v>230</v>
      </c>
      <c r="E338" s="93"/>
      <c r="F338" s="93"/>
      <c r="G338" s="86"/>
      <c r="H338" s="86"/>
      <c r="I338" s="135"/>
      <c r="J338" s="86"/>
      <c r="K338" s="86"/>
      <c r="L338" s="16"/>
      <c r="M338" s="84"/>
      <c r="N338" s="66"/>
    </row>
    <row r="339" spans="1:14" ht="12.75">
      <c r="A339" s="13"/>
      <c r="B339" s="148"/>
      <c r="C339" s="13"/>
      <c r="D339" s="10" t="s">
        <v>231</v>
      </c>
      <c r="E339" s="93">
        <v>1800.5</v>
      </c>
      <c r="F339" s="93">
        <v>1901.93</v>
      </c>
      <c r="G339" s="86">
        <v>2400</v>
      </c>
      <c r="H339" s="86">
        <v>1094</v>
      </c>
      <c r="I339" s="135">
        <v>1200</v>
      </c>
      <c r="J339" s="86">
        <v>1200</v>
      </c>
      <c r="K339" s="86">
        <v>1200</v>
      </c>
      <c r="L339" s="32"/>
      <c r="M339" s="84"/>
      <c r="N339" s="66"/>
    </row>
    <row r="340" spans="1:14" ht="12.75">
      <c r="A340" s="13"/>
      <c r="B340" s="148"/>
      <c r="C340" s="13"/>
      <c r="D340" s="10" t="s">
        <v>250</v>
      </c>
      <c r="E340" s="93">
        <v>464.8</v>
      </c>
      <c r="F340" s="93">
        <v>332</v>
      </c>
      <c r="G340" s="86">
        <v>850</v>
      </c>
      <c r="H340" s="86">
        <v>299</v>
      </c>
      <c r="I340" s="135">
        <v>500</v>
      </c>
      <c r="J340" s="86">
        <v>500</v>
      </c>
      <c r="K340" s="86">
        <v>500</v>
      </c>
      <c r="L340" s="32"/>
      <c r="M340" s="84"/>
      <c r="N340" s="66"/>
    </row>
    <row r="341" spans="1:14" ht="12.75">
      <c r="A341" s="13"/>
      <c r="B341" s="148"/>
      <c r="C341" s="13"/>
      <c r="D341" s="10" t="s">
        <v>232</v>
      </c>
      <c r="E341" s="93">
        <v>2428.9</v>
      </c>
      <c r="F341" s="93">
        <v>2280.4</v>
      </c>
      <c r="G341" s="86">
        <v>2800</v>
      </c>
      <c r="H341" s="86">
        <v>2248</v>
      </c>
      <c r="I341" s="135">
        <v>2500</v>
      </c>
      <c r="J341" s="86">
        <v>2500</v>
      </c>
      <c r="K341" s="86">
        <v>2500</v>
      </c>
      <c r="L341" s="32"/>
      <c r="M341" s="84"/>
      <c r="N341" s="66"/>
    </row>
    <row r="342" spans="1:14" ht="12.75">
      <c r="A342" s="13"/>
      <c r="B342" s="148"/>
      <c r="C342" s="13"/>
      <c r="D342" s="10" t="s">
        <v>249</v>
      </c>
      <c r="E342" s="93">
        <v>996</v>
      </c>
      <c r="F342" s="93">
        <v>996</v>
      </c>
      <c r="G342" s="86">
        <v>1212</v>
      </c>
      <c r="H342" s="86">
        <v>664</v>
      </c>
      <c r="I342" s="135">
        <v>800</v>
      </c>
      <c r="J342" s="86">
        <v>800</v>
      </c>
      <c r="K342" s="86">
        <v>800</v>
      </c>
      <c r="L342" s="32"/>
      <c r="M342" s="84"/>
      <c r="N342" s="66"/>
    </row>
    <row r="343" spans="1:14" ht="12.75">
      <c r="A343" s="13"/>
      <c r="B343" s="148"/>
      <c r="C343" s="13"/>
      <c r="D343" s="12" t="s">
        <v>36</v>
      </c>
      <c r="E343" s="93">
        <f aca="true" t="shared" si="62" ref="E343:K343">SUM(E337:E342)</f>
        <v>15255.949999999999</v>
      </c>
      <c r="F343" s="93">
        <f>SUM(F336:F342)</f>
        <v>14688.710000000001</v>
      </c>
      <c r="G343" s="86">
        <f>SUM(G337:G342)</f>
        <v>19762</v>
      </c>
      <c r="H343" s="86">
        <f>SUM(H336:H342)</f>
        <v>13694</v>
      </c>
      <c r="I343" s="135">
        <f t="shared" si="62"/>
        <v>17500</v>
      </c>
      <c r="J343" s="86">
        <f t="shared" si="62"/>
        <v>17500</v>
      </c>
      <c r="K343" s="86">
        <f t="shared" si="62"/>
        <v>17500</v>
      </c>
      <c r="L343" s="32"/>
      <c r="M343" s="84"/>
      <c r="N343" s="66"/>
    </row>
    <row r="344" spans="1:14" ht="12.75">
      <c r="A344" s="44" t="s">
        <v>233</v>
      </c>
      <c r="B344" s="148"/>
      <c r="C344" s="13"/>
      <c r="D344" s="49" t="s">
        <v>234</v>
      </c>
      <c r="E344" s="93"/>
      <c r="F344" s="93"/>
      <c r="G344" s="86"/>
      <c r="H344" s="86"/>
      <c r="I344" s="135"/>
      <c r="J344" s="86"/>
      <c r="K344" s="86"/>
      <c r="L344" s="16"/>
      <c r="M344" s="84"/>
      <c r="N344" s="66"/>
    </row>
    <row r="345" spans="1:14" ht="12.75">
      <c r="A345" s="13"/>
      <c r="B345" s="148"/>
      <c r="C345" s="13"/>
      <c r="D345" s="12" t="s">
        <v>235</v>
      </c>
      <c r="E345" s="97">
        <v>295680</v>
      </c>
      <c r="F345" s="97">
        <v>295301.28</v>
      </c>
      <c r="G345" s="88">
        <v>295680</v>
      </c>
      <c r="H345" s="88">
        <v>295680</v>
      </c>
      <c r="I345" s="137">
        <v>295680</v>
      </c>
      <c r="J345" s="88">
        <v>295680</v>
      </c>
      <c r="K345" s="88">
        <v>295680</v>
      </c>
      <c r="L345" s="32"/>
      <c r="M345" s="210"/>
      <c r="N345" s="66"/>
    </row>
    <row r="346" spans="1:14" ht="12.75">
      <c r="A346" s="13"/>
      <c r="B346" s="148"/>
      <c r="C346" s="13"/>
      <c r="D346" s="11" t="s">
        <v>236</v>
      </c>
      <c r="E346" s="97">
        <v>230093.72</v>
      </c>
      <c r="F346" s="97">
        <v>243654.75</v>
      </c>
      <c r="G346" s="88">
        <v>267150</v>
      </c>
      <c r="H346" s="88">
        <v>259065</v>
      </c>
      <c r="I346" s="137">
        <v>283120</v>
      </c>
      <c r="J346" s="88">
        <v>283120</v>
      </c>
      <c r="K346" s="88">
        <v>283120</v>
      </c>
      <c r="L346" s="15"/>
      <c r="M346" s="84"/>
      <c r="N346" s="31"/>
    </row>
    <row r="347" spans="1:14" ht="12.75">
      <c r="A347" s="13"/>
      <c r="B347" s="148"/>
      <c r="C347" s="13"/>
      <c r="D347" s="11" t="s">
        <v>384</v>
      </c>
      <c r="E347" s="97"/>
      <c r="F347" s="97"/>
      <c r="G347" s="88"/>
      <c r="H347" s="88">
        <v>20000</v>
      </c>
      <c r="I347" s="137">
        <v>30000</v>
      </c>
      <c r="J347" s="88">
        <v>40000</v>
      </c>
      <c r="K347" s="88">
        <v>40000</v>
      </c>
      <c r="L347" s="15"/>
      <c r="M347" s="84"/>
      <c r="N347" s="31"/>
    </row>
    <row r="348" spans="1:14" ht="12.75">
      <c r="A348" s="13"/>
      <c r="B348" s="13" t="s">
        <v>352</v>
      </c>
      <c r="C348" s="13">
        <v>620</v>
      </c>
      <c r="D348" s="13" t="s">
        <v>39</v>
      </c>
      <c r="E348" s="97"/>
      <c r="F348" s="97"/>
      <c r="G348" s="88">
        <v>280</v>
      </c>
      <c r="H348" s="88">
        <v>280</v>
      </c>
      <c r="I348" s="137">
        <v>210</v>
      </c>
      <c r="J348" s="88"/>
      <c r="K348" s="88"/>
      <c r="L348" s="15"/>
      <c r="M348" s="84"/>
      <c r="N348" s="31"/>
    </row>
    <row r="349" spans="1:14" ht="12.75">
      <c r="A349" s="13"/>
      <c r="B349" s="13" t="s">
        <v>352</v>
      </c>
      <c r="C349" s="13">
        <v>630</v>
      </c>
      <c r="D349" s="11" t="s">
        <v>237</v>
      </c>
      <c r="E349" s="93">
        <v>105</v>
      </c>
      <c r="F349" s="93">
        <v>621</v>
      </c>
      <c r="G349" s="86">
        <v>950</v>
      </c>
      <c r="H349" s="86">
        <v>950</v>
      </c>
      <c r="I349" s="135">
        <v>950</v>
      </c>
      <c r="J349" s="86"/>
      <c r="K349" s="86"/>
      <c r="L349" s="60"/>
      <c r="M349" s="84"/>
      <c r="N349" s="31"/>
    </row>
    <row r="350" spans="1:14" ht="12.75">
      <c r="A350" s="13"/>
      <c r="B350" s="13" t="s">
        <v>352</v>
      </c>
      <c r="C350" s="10">
        <v>630</v>
      </c>
      <c r="D350" s="163" t="s">
        <v>375</v>
      </c>
      <c r="E350" s="93"/>
      <c r="F350" s="93"/>
      <c r="G350" s="86"/>
      <c r="H350" s="86">
        <v>379</v>
      </c>
      <c r="I350" s="202"/>
      <c r="J350" s="86"/>
      <c r="K350" s="86"/>
      <c r="L350" s="60"/>
      <c r="M350" s="84"/>
      <c r="N350" s="31"/>
    </row>
    <row r="351" spans="1:14" ht="12.75">
      <c r="A351" s="13"/>
      <c r="B351" s="148"/>
      <c r="C351" s="13"/>
      <c r="D351" s="12" t="s">
        <v>36</v>
      </c>
      <c r="E351" s="93">
        <f>SUM(E345:E349)</f>
        <v>525878.72</v>
      </c>
      <c r="F351" s="93">
        <f>SUM(F345:F349)</f>
        <v>539577.03</v>
      </c>
      <c r="G351" s="86">
        <f>SUM(G345:G349)</f>
        <v>564060</v>
      </c>
      <c r="H351" s="86">
        <f>SUM(H345:H350)</f>
        <v>576354</v>
      </c>
      <c r="I351" s="135">
        <f>SUM(I345:I349)</f>
        <v>609960</v>
      </c>
      <c r="J351" s="86">
        <f>SUM(J345:J349)</f>
        <v>618800</v>
      </c>
      <c r="K351" s="86">
        <f>SUM(K345:K349)</f>
        <v>618800</v>
      </c>
      <c r="L351" s="60"/>
      <c r="M351" s="84"/>
      <c r="N351" s="66"/>
    </row>
    <row r="352" spans="1:14" ht="12.75">
      <c r="A352" s="44" t="s">
        <v>238</v>
      </c>
      <c r="B352" s="155"/>
      <c r="C352" s="47"/>
      <c r="D352" s="80" t="s">
        <v>239</v>
      </c>
      <c r="E352" s="93"/>
      <c r="F352" s="93"/>
      <c r="G352" s="86"/>
      <c r="H352" s="86"/>
      <c r="I352" s="135"/>
      <c r="J352" s="86"/>
      <c r="K352" s="86"/>
      <c r="L352" s="60"/>
      <c r="M352" s="84"/>
      <c r="N352" s="66"/>
    </row>
    <row r="353" spans="1:14" ht="12.75">
      <c r="A353" s="13"/>
      <c r="B353" s="50" t="s">
        <v>321</v>
      </c>
      <c r="C353" s="50">
        <v>630</v>
      </c>
      <c r="D353" s="70" t="s">
        <v>257</v>
      </c>
      <c r="E353" s="93">
        <v>1468.59</v>
      </c>
      <c r="F353" s="93">
        <v>2935.85</v>
      </c>
      <c r="G353" s="86">
        <v>3000</v>
      </c>
      <c r="H353" s="86">
        <v>4000</v>
      </c>
      <c r="I353" s="135">
        <v>3600</v>
      </c>
      <c r="J353" s="86">
        <v>3600</v>
      </c>
      <c r="K353" s="86">
        <v>3600</v>
      </c>
      <c r="L353" s="60"/>
      <c r="M353" s="219"/>
      <c r="N353" s="66"/>
    </row>
    <row r="354" spans="1:14" ht="12.75">
      <c r="A354" s="13"/>
      <c r="B354" s="149"/>
      <c r="C354" s="50"/>
      <c r="D354" s="12" t="s">
        <v>36</v>
      </c>
      <c r="E354" s="93">
        <f aca="true" t="shared" si="63" ref="E354:K354">SUM(E353:E353)</f>
        <v>1468.59</v>
      </c>
      <c r="F354" s="93">
        <f>SUM(F353:F353)</f>
        <v>2935.85</v>
      </c>
      <c r="G354" s="86">
        <f>SUM(G353:G353)</f>
        <v>3000</v>
      </c>
      <c r="H354" s="86">
        <f>SUM(H353:H353)</f>
        <v>4000</v>
      </c>
      <c r="I354" s="135">
        <f t="shared" si="63"/>
        <v>3600</v>
      </c>
      <c r="J354" s="86">
        <f t="shared" si="63"/>
        <v>3600</v>
      </c>
      <c r="K354" s="86">
        <f t="shared" si="63"/>
        <v>3600</v>
      </c>
      <c r="L354" s="32"/>
      <c r="M354" s="84"/>
      <c r="N354" s="66"/>
    </row>
    <row r="355" spans="1:14" ht="12.75">
      <c r="A355" s="44" t="s">
        <v>240</v>
      </c>
      <c r="B355" s="149"/>
      <c r="C355" s="50"/>
      <c r="D355" s="65" t="s">
        <v>241</v>
      </c>
      <c r="E355" s="93"/>
      <c r="F355" s="93"/>
      <c r="G355" s="93"/>
      <c r="H355" s="93"/>
      <c r="I355" s="142"/>
      <c r="J355" s="93"/>
      <c r="K355" s="93"/>
      <c r="L355" s="60"/>
      <c r="M355" s="84"/>
      <c r="N355" s="66"/>
    </row>
    <row r="356" spans="1:14" ht="12.75">
      <c r="A356" s="13"/>
      <c r="B356" s="50" t="s">
        <v>351</v>
      </c>
      <c r="C356" s="13">
        <v>610</v>
      </c>
      <c r="D356" s="13" t="s">
        <v>43</v>
      </c>
      <c r="E356" s="225">
        <v>31959.67</v>
      </c>
      <c r="F356" s="93">
        <v>16839.59</v>
      </c>
      <c r="G356" s="86">
        <v>16000</v>
      </c>
      <c r="H356" s="86">
        <v>19000</v>
      </c>
      <c r="I356" s="135">
        <v>25800</v>
      </c>
      <c r="J356" s="86">
        <v>25800</v>
      </c>
      <c r="K356" s="86">
        <v>25800</v>
      </c>
      <c r="L356" s="60"/>
      <c r="M356" s="210"/>
      <c r="N356" s="66"/>
    </row>
    <row r="357" spans="1:14" ht="12.75">
      <c r="A357" s="13"/>
      <c r="B357" s="50" t="s">
        <v>351</v>
      </c>
      <c r="C357" s="13">
        <v>620</v>
      </c>
      <c r="D357" s="13" t="s">
        <v>39</v>
      </c>
      <c r="E357" s="227">
        <v>10882.5</v>
      </c>
      <c r="F357" s="98">
        <v>6089.58</v>
      </c>
      <c r="G357" s="88">
        <v>5600</v>
      </c>
      <c r="H357" s="88">
        <v>6650</v>
      </c>
      <c r="I357" s="137">
        <v>9500</v>
      </c>
      <c r="J357" s="88">
        <v>9500</v>
      </c>
      <c r="K357" s="88">
        <v>9500</v>
      </c>
      <c r="L357" s="58"/>
      <c r="M357" s="84"/>
      <c r="N357" s="66"/>
    </row>
    <row r="358" spans="1:14" ht="12.75">
      <c r="A358" s="13"/>
      <c r="B358" s="50" t="s">
        <v>351</v>
      </c>
      <c r="C358" s="13">
        <v>630</v>
      </c>
      <c r="D358" s="13" t="s">
        <v>81</v>
      </c>
      <c r="E358" s="98">
        <v>5426.03</v>
      </c>
      <c r="F358" s="98">
        <v>2882.17</v>
      </c>
      <c r="G358" s="88">
        <v>3170</v>
      </c>
      <c r="H358" s="88">
        <v>4170</v>
      </c>
      <c r="I358" s="137">
        <v>6470</v>
      </c>
      <c r="J358" s="88">
        <v>6470</v>
      </c>
      <c r="K358" s="88">
        <v>6470</v>
      </c>
      <c r="L358" s="58"/>
      <c r="M358" s="84"/>
      <c r="N358" s="31"/>
    </row>
    <row r="359" spans="1:14" ht="12.75">
      <c r="A359" s="13"/>
      <c r="B359" s="148"/>
      <c r="C359" s="13"/>
      <c r="D359" s="13" t="s">
        <v>36</v>
      </c>
      <c r="E359" s="98">
        <f aca="true" t="shared" si="64" ref="E359:K359">SUM(E356:E358)</f>
        <v>48268.2</v>
      </c>
      <c r="F359" s="98">
        <f t="shared" si="64"/>
        <v>25811.339999999997</v>
      </c>
      <c r="G359" s="88">
        <f t="shared" si="64"/>
        <v>24770</v>
      </c>
      <c r="H359" s="88">
        <f t="shared" si="64"/>
        <v>29820</v>
      </c>
      <c r="I359" s="137">
        <f t="shared" si="64"/>
        <v>41770</v>
      </c>
      <c r="J359" s="88">
        <f t="shared" si="64"/>
        <v>41770</v>
      </c>
      <c r="K359" s="88">
        <f t="shared" si="64"/>
        <v>41770</v>
      </c>
      <c r="L359" s="58"/>
      <c r="M359" s="84"/>
      <c r="N359" s="31"/>
    </row>
    <row r="360" spans="1:14" ht="12.75">
      <c r="A360" s="170" t="s">
        <v>242</v>
      </c>
      <c r="B360" s="171"/>
      <c r="C360" s="170"/>
      <c r="D360" s="170" t="s">
        <v>243</v>
      </c>
      <c r="E360" s="179">
        <f aca="true" t="shared" si="65" ref="E360:K360">E368+E371</f>
        <v>685834.7600000001</v>
      </c>
      <c r="F360" s="179">
        <f>F368+F371</f>
        <v>697457.6599999999</v>
      </c>
      <c r="G360" s="181">
        <f>G368+G371</f>
        <v>753160</v>
      </c>
      <c r="H360" s="181">
        <f t="shared" si="65"/>
        <v>773420</v>
      </c>
      <c r="I360" s="181">
        <f t="shared" si="65"/>
        <v>794990</v>
      </c>
      <c r="J360" s="180">
        <f t="shared" si="65"/>
        <v>847035</v>
      </c>
      <c r="K360" s="180">
        <f t="shared" si="65"/>
        <v>870767</v>
      </c>
      <c r="L360" s="58"/>
      <c r="M360" s="210"/>
      <c r="N360" s="221"/>
    </row>
    <row r="361" spans="1:14" ht="12.75">
      <c r="A361" s="44" t="s">
        <v>244</v>
      </c>
      <c r="B361" s="148"/>
      <c r="C361" s="13"/>
      <c r="D361" s="81" t="s">
        <v>245</v>
      </c>
      <c r="E361" s="97"/>
      <c r="F361" s="97"/>
      <c r="G361" s="88"/>
      <c r="H361" s="88"/>
      <c r="I361" s="137"/>
      <c r="J361" s="88"/>
      <c r="K361" s="88"/>
      <c r="L361" s="58"/>
      <c r="M361" s="210"/>
      <c r="N361" s="31"/>
    </row>
    <row r="362" spans="1:14" ht="12.75">
      <c r="A362" s="13"/>
      <c r="B362" s="13" t="s">
        <v>303</v>
      </c>
      <c r="C362" s="13">
        <v>610</v>
      </c>
      <c r="D362" s="13" t="s">
        <v>43</v>
      </c>
      <c r="E362" s="228">
        <v>325355.22</v>
      </c>
      <c r="F362" s="97">
        <v>343421.37</v>
      </c>
      <c r="G362" s="88">
        <v>364160</v>
      </c>
      <c r="H362" s="88">
        <v>367780</v>
      </c>
      <c r="I362" s="137">
        <v>385640</v>
      </c>
      <c r="J362" s="88">
        <v>420000</v>
      </c>
      <c r="K362" s="88">
        <v>440000</v>
      </c>
      <c r="L362" s="58"/>
      <c r="M362" s="84"/>
      <c r="N362" s="31"/>
    </row>
    <row r="363" spans="1:14" ht="12.75">
      <c r="A363" s="13"/>
      <c r="B363" s="13" t="s">
        <v>303</v>
      </c>
      <c r="C363" s="13">
        <v>620</v>
      </c>
      <c r="D363" s="13" t="s">
        <v>39</v>
      </c>
      <c r="E363" s="228">
        <v>125440.6</v>
      </c>
      <c r="F363" s="97">
        <v>131003.26</v>
      </c>
      <c r="G363" s="88">
        <v>143900</v>
      </c>
      <c r="H363" s="88">
        <v>143000</v>
      </c>
      <c r="I363" s="137">
        <v>152700</v>
      </c>
      <c r="J363" s="88">
        <v>163000</v>
      </c>
      <c r="K363" s="88">
        <v>166800</v>
      </c>
      <c r="L363" s="45"/>
      <c r="M363" s="84"/>
      <c r="N363" s="31"/>
    </row>
    <row r="364" spans="1:14" ht="12.75">
      <c r="A364" s="13"/>
      <c r="B364" s="13" t="s">
        <v>303</v>
      </c>
      <c r="C364" s="13">
        <v>630</v>
      </c>
      <c r="D364" s="13" t="s">
        <v>81</v>
      </c>
      <c r="E364" s="93">
        <v>222009.2</v>
      </c>
      <c r="F364" s="93">
        <v>202142.08</v>
      </c>
      <c r="G364" s="86">
        <v>225300</v>
      </c>
      <c r="H364" s="86">
        <v>243717</v>
      </c>
      <c r="I364" s="135">
        <v>234850</v>
      </c>
      <c r="J364" s="86">
        <v>251235</v>
      </c>
      <c r="K364" s="86">
        <v>251167</v>
      </c>
      <c r="L364" s="45"/>
      <c r="M364" s="84"/>
      <c r="N364" s="66"/>
    </row>
    <row r="365" spans="1:14" ht="12.75">
      <c r="A365" s="13"/>
      <c r="B365" s="13" t="s">
        <v>303</v>
      </c>
      <c r="C365" s="13">
        <v>640</v>
      </c>
      <c r="D365" s="17" t="s">
        <v>376</v>
      </c>
      <c r="E365" s="225">
        <v>8247.3</v>
      </c>
      <c r="F365" s="93">
        <v>7677.08</v>
      </c>
      <c r="G365" s="86">
        <v>8800</v>
      </c>
      <c r="H365" s="86">
        <v>10123</v>
      </c>
      <c r="I365" s="135">
        <v>8800</v>
      </c>
      <c r="J365" s="86">
        <v>8800</v>
      </c>
      <c r="K365" s="86">
        <v>8800</v>
      </c>
      <c r="L365" s="45"/>
      <c r="M365" s="84"/>
      <c r="N365" s="66"/>
    </row>
    <row r="366" spans="1:14" ht="12.75">
      <c r="A366" s="13"/>
      <c r="B366" s="13" t="s">
        <v>303</v>
      </c>
      <c r="C366" s="13">
        <v>640</v>
      </c>
      <c r="D366" s="17" t="s">
        <v>342</v>
      </c>
      <c r="E366" s="225">
        <v>599.02</v>
      </c>
      <c r="F366" s="93">
        <v>2666.45</v>
      </c>
      <c r="G366" s="86">
        <v>7000</v>
      </c>
      <c r="H366" s="86">
        <v>4800</v>
      </c>
      <c r="I366" s="135">
        <v>9000</v>
      </c>
      <c r="J366" s="86"/>
      <c r="K366" s="86"/>
      <c r="L366" s="5"/>
      <c r="M366" s="84"/>
      <c r="N366" s="66"/>
    </row>
    <row r="367" spans="1:14" ht="12.75">
      <c r="A367" s="13"/>
      <c r="B367" s="13" t="s">
        <v>303</v>
      </c>
      <c r="C367" s="13">
        <v>710</v>
      </c>
      <c r="D367" s="12" t="s">
        <v>341</v>
      </c>
      <c r="E367" s="93"/>
      <c r="F367" s="93">
        <v>7712</v>
      </c>
      <c r="G367" s="86"/>
      <c r="H367" s="86"/>
      <c r="I367" s="135"/>
      <c r="J367" s="86"/>
      <c r="K367" s="86"/>
      <c r="L367" s="5"/>
      <c r="M367" s="84"/>
      <c r="N367" s="66"/>
    </row>
    <row r="368" spans="1:14" ht="12.75">
      <c r="A368" s="13"/>
      <c r="B368" s="148"/>
      <c r="C368" s="13"/>
      <c r="D368" s="12" t="s">
        <v>36</v>
      </c>
      <c r="E368" s="93">
        <f>SUM(E362:E366)</f>
        <v>681651.3400000001</v>
      </c>
      <c r="F368" s="93">
        <f>SUM(F362:F367)</f>
        <v>694622.2399999999</v>
      </c>
      <c r="G368" s="86">
        <f>SUM(G362:G366)</f>
        <v>749160</v>
      </c>
      <c r="H368" s="86">
        <f>SUM(H362:H367)</f>
        <v>769420</v>
      </c>
      <c r="I368" s="135">
        <f>SUM(I362:I366)</f>
        <v>790990</v>
      </c>
      <c r="J368" s="86">
        <f>SUM(J362:J366)</f>
        <v>843035</v>
      </c>
      <c r="K368" s="86">
        <f>SUM(K362:K366)</f>
        <v>866767</v>
      </c>
      <c r="L368" s="5"/>
      <c r="M368" s="84"/>
      <c r="N368" s="66"/>
    </row>
    <row r="369" spans="1:14" ht="12.75">
      <c r="A369" s="44" t="s">
        <v>246</v>
      </c>
      <c r="B369" s="148"/>
      <c r="C369" s="13"/>
      <c r="D369" s="44" t="s">
        <v>247</v>
      </c>
      <c r="E369" s="98"/>
      <c r="F369" s="98"/>
      <c r="G369" s="162"/>
      <c r="H369" s="91"/>
      <c r="I369" s="138"/>
      <c r="J369" s="162"/>
      <c r="K369" s="162"/>
      <c r="L369" s="5"/>
      <c r="M369" s="210"/>
      <c r="N369" s="31"/>
    </row>
    <row r="370" spans="1:14" ht="12.75">
      <c r="A370" s="13"/>
      <c r="B370" s="13" t="s">
        <v>304</v>
      </c>
      <c r="C370" s="13">
        <v>630</v>
      </c>
      <c r="D370" s="13" t="s">
        <v>247</v>
      </c>
      <c r="E370" s="93">
        <v>4183.42</v>
      </c>
      <c r="F370" s="93">
        <v>2835.42</v>
      </c>
      <c r="G370" s="86">
        <v>4000</v>
      </c>
      <c r="H370" s="86">
        <v>4000</v>
      </c>
      <c r="I370" s="135">
        <v>4000</v>
      </c>
      <c r="J370" s="86">
        <v>4000</v>
      </c>
      <c r="K370" s="86">
        <v>4000</v>
      </c>
      <c r="L370" s="5"/>
      <c r="M370" s="84"/>
      <c r="N370" s="66"/>
    </row>
    <row r="371" spans="1:14" ht="13.5" thickBot="1">
      <c r="A371" s="18"/>
      <c r="B371" s="156"/>
      <c r="C371" s="18"/>
      <c r="D371" s="17" t="s">
        <v>36</v>
      </c>
      <c r="E371" s="102">
        <f aca="true" t="shared" si="66" ref="E371:K371">SUM(E370)</f>
        <v>4183.42</v>
      </c>
      <c r="F371" s="102">
        <f>SUM(F370)</f>
        <v>2835.42</v>
      </c>
      <c r="G371" s="95">
        <f>SUM(G370)</f>
        <v>4000</v>
      </c>
      <c r="H371" s="95">
        <f t="shared" si="66"/>
        <v>4000</v>
      </c>
      <c r="I371" s="144">
        <f t="shared" si="66"/>
        <v>4000</v>
      </c>
      <c r="J371" s="95">
        <f t="shared" si="66"/>
        <v>4000</v>
      </c>
      <c r="K371" s="95">
        <f t="shared" si="66"/>
        <v>4000</v>
      </c>
      <c r="L371" s="5"/>
      <c r="M371" s="84"/>
      <c r="N371" s="66"/>
    </row>
    <row r="372" spans="1:14" ht="13.5" thickBot="1">
      <c r="A372" s="183"/>
      <c r="B372" s="184"/>
      <c r="C372" s="185"/>
      <c r="D372" s="186" t="s">
        <v>248</v>
      </c>
      <c r="E372" s="187">
        <f>E360+E318+E263+E238+E226+E149+E145+E140+E123+E103+E65+E40+E4+E29</f>
        <v>8313183.380000001</v>
      </c>
      <c r="F372" s="187">
        <f>F360+F318+F263+F238+F226+F149+F145+F140+F123+F103+F65+F40+F29+F4</f>
        <v>6203966.54</v>
      </c>
      <c r="G372" s="189">
        <f>G360+G318+G263+G238+G226+G149+G145+G140+G123+G103+G65+G40+G4+G29</f>
        <v>5297722</v>
      </c>
      <c r="H372" s="189">
        <f>H360+H318+H263+H238+H226+H149+H145+H140+H123+H103+H65+H40+H4+H29</f>
        <v>5634828</v>
      </c>
      <c r="I372" s="189">
        <f>I360+I318+I263+I238+I226+I149+I145+I140+I123+I103+I65+I40+I4+I29</f>
        <v>7007032</v>
      </c>
      <c r="J372" s="188">
        <f>J360+J318+J263+J238+J226+J149+J145+J140+J123+J103+J65+J40+J4+J29</f>
        <v>5751500</v>
      </c>
      <c r="K372" s="188">
        <f>K360+K318+K263+K238+K226+K149+K145+K140+K123+K103+K65+K40+K4+K29</f>
        <v>5811250</v>
      </c>
      <c r="L372" s="5"/>
      <c r="N372" s="61"/>
    </row>
    <row r="373" spans="1:12" ht="12.75">
      <c r="A373" s="16"/>
      <c r="B373" s="157"/>
      <c r="C373" s="14"/>
      <c r="D373" s="82"/>
      <c r="E373" s="32"/>
      <c r="F373" s="32"/>
      <c r="G373" s="5"/>
      <c r="H373" s="61"/>
      <c r="I373" s="5"/>
      <c r="J373" s="5"/>
      <c r="K373" s="5"/>
      <c r="L373" s="5"/>
    </row>
    <row r="374" spans="1:12" ht="12.75">
      <c r="A374" s="25"/>
      <c r="B374" s="157"/>
      <c r="C374" s="16"/>
      <c r="D374" s="84"/>
      <c r="E374" s="248"/>
      <c r="F374" s="249"/>
      <c r="G374" s="250"/>
      <c r="H374" s="251"/>
      <c r="I374" s="251"/>
      <c r="J374" s="251"/>
      <c r="K374" s="251"/>
      <c r="L374" s="5"/>
    </row>
    <row r="375" spans="1:12" ht="12.75">
      <c r="A375" s="16"/>
      <c r="B375" s="157"/>
      <c r="C375" s="16"/>
      <c r="D375" s="84"/>
      <c r="E375" s="32"/>
      <c r="F375" s="32"/>
      <c r="G375" s="61"/>
      <c r="H375" s="83"/>
      <c r="I375" s="61"/>
      <c r="J375" s="5"/>
      <c r="K375" s="5"/>
      <c r="L375" s="5"/>
    </row>
    <row r="376" spans="1:14" ht="12.75">
      <c r="A376" s="25"/>
      <c r="B376" s="157"/>
      <c r="C376" s="16"/>
      <c r="D376" s="56"/>
      <c r="E376" s="32"/>
      <c r="F376" s="32"/>
      <c r="G376" s="5"/>
      <c r="H376" s="60"/>
      <c r="I376" s="5"/>
      <c r="J376" s="5"/>
      <c r="K376" s="5"/>
      <c r="L376" s="32"/>
      <c r="M376" s="210"/>
      <c r="N376" s="31"/>
    </row>
    <row r="377" spans="1:14" ht="12.75">
      <c r="A377" s="25"/>
      <c r="B377" s="157"/>
      <c r="C377" s="16"/>
      <c r="D377" s="16"/>
      <c r="E377" s="209"/>
      <c r="F377" s="209"/>
      <c r="G377" s="247"/>
      <c r="H377" s="247"/>
      <c r="I377" s="247"/>
      <c r="J377" s="247"/>
      <c r="K377" s="247"/>
      <c r="L377" s="15"/>
      <c r="M377" s="210"/>
      <c r="N377" s="209"/>
    </row>
    <row r="378" spans="1:14" ht="12.75">
      <c r="A378" s="16"/>
      <c r="B378" s="157"/>
      <c r="C378" s="16"/>
      <c r="D378" s="16"/>
      <c r="E378" s="209"/>
      <c r="F378" s="209"/>
      <c r="G378" s="247"/>
      <c r="H378" s="247"/>
      <c r="I378" s="247"/>
      <c r="J378" s="247"/>
      <c r="K378" s="247"/>
      <c r="L378" s="15"/>
      <c r="M378" s="84"/>
      <c r="N378" s="66"/>
    </row>
    <row r="379" spans="1:14" ht="12.75">
      <c r="A379" s="16"/>
      <c r="B379" s="157"/>
      <c r="C379" s="16"/>
      <c r="D379" s="16"/>
      <c r="E379" s="66"/>
      <c r="F379" s="66"/>
      <c r="G379" s="15"/>
      <c r="H379" s="15"/>
      <c r="I379" s="15"/>
      <c r="J379" s="15"/>
      <c r="K379" s="15"/>
      <c r="L379" s="60"/>
      <c r="M379" s="84"/>
      <c r="N379" s="66"/>
    </row>
    <row r="380" spans="1:14" ht="12.75">
      <c r="A380" s="16"/>
      <c r="B380" s="157"/>
      <c r="C380" s="16"/>
      <c r="D380" s="16"/>
      <c r="E380" s="66"/>
      <c r="F380" s="31"/>
      <c r="G380" s="15"/>
      <c r="H380" s="15"/>
      <c r="I380" s="15"/>
      <c r="J380" s="15"/>
      <c r="K380" s="15"/>
      <c r="L380" s="15"/>
      <c r="M380" s="210"/>
      <c r="N380" s="66"/>
    </row>
    <row r="381" spans="1:12" ht="12.75">
      <c r="A381" s="16"/>
      <c r="B381" s="157"/>
      <c r="C381" s="16"/>
      <c r="D381" s="16"/>
      <c r="E381" s="66"/>
      <c r="F381" s="66"/>
      <c r="G381" s="15"/>
      <c r="H381" s="15"/>
      <c r="I381" s="15"/>
      <c r="J381" s="15"/>
      <c r="K381" s="15"/>
      <c r="L381" s="5"/>
    </row>
    <row r="382" spans="1:14" ht="12.75">
      <c r="A382" s="16"/>
      <c r="B382" s="157"/>
      <c r="C382" s="16"/>
      <c r="D382" s="16"/>
      <c r="E382" s="66"/>
      <c r="F382" s="31"/>
      <c r="G382" s="15"/>
      <c r="H382" s="15"/>
      <c r="I382" s="15"/>
      <c r="J382" s="15"/>
      <c r="K382" s="15"/>
      <c r="L382" s="57"/>
      <c r="M382" s="210"/>
      <c r="N382" s="66"/>
    </row>
    <row r="383" spans="1:14" ht="12.75">
      <c r="A383" s="16"/>
      <c r="B383" s="16"/>
      <c r="C383" s="16"/>
      <c r="D383" s="252"/>
      <c r="E383" s="66"/>
      <c r="F383" s="66"/>
      <c r="G383" s="15"/>
      <c r="H383" s="15"/>
      <c r="I383" s="15"/>
      <c r="J383" s="15"/>
      <c r="K383" s="15"/>
      <c r="L383" s="15"/>
      <c r="M383" s="84"/>
      <c r="N383" s="66"/>
    </row>
    <row r="384" spans="1:14" ht="12.75">
      <c r="A384" s="16"/>
      <c r="B384" s="16"/>
      <c r="C384" s="16"/>
      <c r="D384" s="252"/>
      <c r="E384" s="66"/>
      <c r="F384" s="66"/>
      <c r="G384" s="15"/>
      <c r="H384" s="15"/>
      <c r="I384" s="15"/>
      <c r="J384" s="15"/>
      <c r="K384" s="15"/>
      <c r="L384" s="15"/>
      <c r="M384" s="84"/>
      <c r="N384" s="66"/>
    </row>
    <row r="385" spans="1:18" ht="14.25" customHeight="1">
      <c r="A385" s="16"/>
      <c r="B385" s="16"/>
      <c r="C385" s="16"/>
      <c r="D385" s="16"/>
      <c r="E385" s="66"/>
      <c r="F385" s="66"/>
      <c r="G385" s="15"/>
      <c r="H385" s="15"/>
      <c r="I385" s="15"/>
      <c r="J385" s="15"/>
      <c r="K385" s="15"/>
      <c r="L385" s="58"/>
      <c r="M385" s="210"/>
      <c r="N385" s="31"/>
      <c r="O385" s="15"/>
      <c r="P385" s="15"/>
      <c r="Q385" s="72"/>
      <c r="R385" s="54"/>
    </row>
    <row r="386" spans="1:18" ht="14.25" customHeight="1">
      <c r="A386" s="16"/>
      <c r="B386" s="16"/>
      <c r="C386" s="16"/>
      <c r="D386" s="16"/>
      <c r="E386" s="66"/>
      <c r="F386" s="66"/>
      <c r="G386" s="15"/>
      <c r="H386" s="15"/>
      <c r="I386" s="15"/>
      <c r="J386" s="15"/>
      <c r="K386" s="15"/>
      <c r="L386" s="58"/>
      <c r="M386" s="84"/>
      <c r="N386" s="31"/>
      <c r="O386" s="15"/>
      <c r="P386" s="15"/>
      <c r="Q386" s="72"/>
      <c r="R386" s="54"/>
    </row>
    <row r="387" spans="1:18" ht="14.25" customHeight="1">
      <c r="A387" s="16"/>
      <c r="B387" s="16"/>
      <c r="C387" s="16"/>
      <c r="D387" s="16"/>
      <c r="E387" s="66"/>
      <c r="F387" s="66"/>
      <c r="G387" s="15"/>
      <c r="H387" s="15"/>
      <c r="I387" s="15"/>
      <c r="J387" s="15"/>
      <c r="K387" s="15"/>
      <c r="L387" s="58"/>
      <c r="M387" s="84"/>
      <c r="N387" s="31"/>
      <c r="O387" s="15"/>
      <c r="P387" s="15"/>
      <c r="Q387" s="72"/>
      <c r="R387" s="54"/>
    </row>
    <row r="388" spans="1:18" ht="12.75">
      <c r="A388" s="16"/>
      <c r="B388" s="16"/>
      <c r="C388" s="16"/>
      <c r="D388" s="16"/>
      <c r="E388" s="66"/>
      <c r="F388" s="66"/>
      <c r="G388" s="15"/>
      <c r="H388" s="15"/>
      <c r="I388" s="15"/>
      <c r="J388" s="15"/>
      <c r="K388" s="15"/>
      <c r="L388" s="75"/>
      <c r="O388" s="15"/>
      <c r="P388" s="71"/>
      <c r="Q388" s="54"/>
      <c r="R388" s="54"/>
    </row>
    <row r="389" spans="1:15" ht="12.75">
      <c r="A389" s="16"/>
      <c r="B389" s="16"/>
      <c r="C389" s="16"/>
      <c r="D389" s="16"/>
      <c r="E389" s="66"/>
      <c r="F389" s="66"/>
      <c r="G389" s="15"/>
      <c r="H389" s="15"/>
      <c r="I389" s="15"/>
      <c r="J389" s="15"/>
      <c r="K389" s="15"/>
      <c r="L389" s="5"/>
      <c r="M389" s="84"/>
      <c r="N389" s="66"/>
      <c r="O389" s="15"/>
    </row>
    <row r="390" spans="1:15" ht="12.75">
      <c r="A390" s="16"/>
      <c r="B390" s="157"/>
      <c r="C390" s="16"/>
      <c r="D390" s="16"/>
      <c r="E390" s="31"/>
      <c r="F390" s="31"/>
      <c r="G390" s="15"/>
      <c r="H390" s="32"/>
      <c r="I390" s="15"/>
      <c r="J390" s="15"/>
      <c r="K390" s="15"/>
      <c r="L390" s="5"/>
      <c r="O390" s="15"/>
    </row>
    <row r="391" spans="1:15" ht="12.75">
      <c r="A391" s="16"/>
      <c r="B391" s="157"/>
      <c r="C391" s="16"/>
      <c r="D391" s="16"/>
      <c r="E391" s="31"/>
      <c r="F391" s="31"/>
      <c r="G391" s="56"/>
      <c r="H391" s="32"/>
      <c r="I391" s="56"/>
      <c r="J391" s="56"/>
      <c r="K391" s="56"/>
      <c r="L391" s="5"/>
      <c r="O391" s="15"/>
    </row>
    <row r="392" spans="1:15" ht="12.75">
      <c r="A392" s="16"/>
      <c r="B392" s="157"/>
      <c r="C392" s="16"/>
      <c r="D392" s="16"/>
      <c r="E392" s="66"/>
      <c r="F392" s="66"/>
      <c r="G392" s="15"/>
      <c r="H392" s="15"/>
      <c r="I392" s="15"/>
      <c r="J392" s="15"/>
      <c r="K392" s="15"/>
      <c r="L392" s="60"/>
      <c r="M392" s="84"/>
      <c r="N392" s="66"/>
      <c r="O392" s="15"/>
    </row>
    <row r="393" spans="1:15" ht="12.75">
      <c r="A393" s="16"/>
      <c r="B393" s="157"/>
      <c r="C393" s="16"/>
      <c r="D393" s="16"/>
      <c r="E393" s="31"/>
      <c r="F393" s="31"/>
      <c r="G393" s="15"/>
      <c r="H393" s="32"/>
      <c r="I393" s="15"/>
      <c r="J393" s="15"/>
      <c r="K393" s="15"/>
      <c r="L393" s="5"/>
      <c r="O393" s="15"/>
    </row>
    <row r="394" spans="1:15" ht="12.75">
      <c r="A394" s="16"/>
      <c r="B394" s="157"/>
      <c r="C394" s="16"/>
      <c r="D394" s="16"/>
      <c r="E394" s="31"/>
      <c r="F394" s="31"/>
      <c r="G394" s="32"/>
      <c r="H394" s="32"/>
      <c r="I394" s="32"/>
      <c r="J394" s="32"/>
      <c r="K394" s="32"/>
      <c r="L394" s="5"/>
      <c r="O394" s="15"/>
    </row>
    <row r="395" spans="1:15" ht="12.75">
      <c r="A395" s="16"/>
      <c r="B395" s="157"/>
      <c r="C395" s="16"/>
      <c r="D395" s="16"/>
      <c r="E395" s="31"/>
      <c r="F395" s="31"/>
      <c r="G395" s="15"/>
      <c r="H395" s="32"/>
      <c r="I395" s="15"/>
      <c r="J395" s="15"/>
      <c r="K395" s="15"/>
      <c r="L395" s="5"/>
      <c r="O395" s="15"/>
    </row>
    <row r="396" spans="1:12" ht="12.75">
      <c r="A396" s="16"/>
      <c r="B396" s="157"/>
      <c r="C396" s="16"/>
      <c r="D396" s="16"/>
      <c r="E396" s="32"/>
      <c r="F396" s="32"/>
      <c r="G396" s="15"/>
      <c r="H396" s="32"/>
      <c r="I396" s="15"/>
      <c r="J396" s="15"/>
      <c r="K396" s="15"/>
      <c r="L396" s="5"/>
    </row>
    <row r="397" spans="1:15" ht="12.75">
      <c r="A397" s="16"/>
      <c r="B397" s="157"/>
      <c r="C397" s="16"/>
      <c r="D397" s="16"/>
      <c r="E397" s="32"/>
      <c r="F397" s="32"/>
      <c r="G397" s="15"/>
      <c r="H397" s="32"/>
      <c r="I397" s="15"/>
      <c r="J397" s="15"/>
      <c r="K397" s="15"/>
      <c r="L397" s="5"/>
      <c r="O397" s="15"/>
    </row>
    <row r="398" spans="1:12" ht="12.75">
      <c r="A398" s="16"/>
      <c r="B398" s="157"/>
      <c r="C398" s="16"/>
      <c r="D398" s="16"/>
      <c r="E398" s="31"/>
      <c r="F398" s="32"/>
      <c r="G398" s="15"/>
      <c r="H398" s="32"/>
      <c r="I398" s="15"/>
      <c r="J398" s="15"/>
      <c r="K398" s="15"/>
      <c r="L398" s="5"/>
    </row>
    <row r="399" spans="1:15" ht="12.75">
      <c r="A399" s="16"/>
      <c r="B399" s="157"/>
      <c r="C399" s="16"/>
      <c r="D399" s="16"/>
      <c r="E399" s="31"/>
      <c r="F399" s="32"/>
      <c r="G399" s="15"/>
      <c r="H399" s="32"/>
      <c r="I399" s="15"/>
      <c r="J399" s="15"/>
      <c r="K399" s="15"/>
      <c r="L399" s="5"/>
      <c r="O399" s="15"/>
    </row>
    <row r="400" spans="1:12" ht="12.75">
      <c r="A400" s="16"/>
      <c r="B400" s="157"/>
      <c r="C400" s="16"/>
      <c r="D400" s="16"/>
      <c r="E400" s="31"/>
      <c r="F400" s="32"/>
      <c r="G400" s="15"/>
      <c r="H400" s="32"/>
      <c r="I400" s="15"/>
      <c r="J400" s="15"/>
      <c r="K400" s="15"/>
      <c r="L400" s="5"/>
    </row>
    <row r="401" spans="1:12" ht="12.75">
      <c r="A401" s="21"/>
      <c r="B401" s="153"/>
      <c r="C401" s="21"/>
      <c r="D401" s="21"/>
      <c r="E401" s="111"/>
      <c r="F401" s="111"/>
      <c r="G401" s="15"/>
      <c r="H401" s="111"/>
      <c r="I401" s="15"/>
      <c r="J401" s="15"/>
      <c r="K401" s="15"/>
      <c r="L401" s="5"/>
    </row>
    <row r="402" spans="1:12" ht="12.75">
      <c r="A402" s="21"/>
      <c r="B402" s="153"/>
      <c r="C402" s="21"/>
      <c r="D402" s="21"/>
      <c r="E402" s="111"/>
      <c r="F402" s="111"/>
      <c r="G402" s="15"/>
      <c r="H402" s="111"/>
      <c r="I402" s="15"/>
      <c r="J402" s="15"/>
      <c r="K402" s="15"/>
      <c r="L402" s="5"/>
    </row>
    <row r="403" ht="12.75">
      <c r="L403" s="5"/>
    </row>
    <row r="404" ht="12.75">
      <c r="L404" s="5"/>
    </row>
    <row r="405" spans="12:14" ht="12.75">
      <c r="L405" s="32"/>
      <c r="M405" s="210"/>
      <c r="N405" s="212"/>
    </row>
    <row r="406" spans="12:14" ht="12.75">
      <c r="L406" s="32"/>
      <c r="M406" s="84"/>
      <c r="N406" s="31"/>
    </row>
    <row r="407" spans="12:14" ht="12.75">
      <c r="L407" s="32"/>
      <c r="M407" s="84"/>
      <c r="N407" s="66"/>
    </row>
    <row r="408" spans="12:14" ht="12.75">
      <c r="L408" s="15"/>
      <c r="M408" s="84"/>
      <c r="N408" s="66"/>
    </row>
    <row r="409" spans="12:14" ht="12.75">
      <c r="L409" s="15"/>
      <c r="M409" s="84"/>
      <c r="N409" s="31"/>
    </row>
    <row r="410" spans="12:14" ht="12.75">
      <c r="L410" s="58"/>
      <c r="M410" s="210"/>
      <c r="N410" s="31"/>
    </row>
    <row r="411" spans="12:14" ht="12.75">
      <c r="L411" s="58"/>
      <c r="M411" s="84"/>
      <c r="N411" s="31"/>
    </row>
    <row r="412" spans="12:14" ht="12.75">
      <c r="L412" s="60"/>
      <c r="M412" s="84"/>
      <c r="N412" s="31"/>
    </row>
    <row r="413" spans="12:14" ht="12.75">
      <c r="L413" s="58"/>
      <c r="M413" s="210"/>
      <c r="N413" s="66"/>
    </row>
    <row r="414" ht="12.75">
      <c r="L414" s="32"/>
    </row>
    <row r="415" spans="1:12" ht="12.75">
      <c r="A415" s="16"/>
      <c r="B415" s="157"/>
      <c r="C415" s="16"/>
      <c r="D415" s="56"/>
      <c r="E415" s="32"/>
      <c r="F415" s="32"/>
      <c r="G415" s="5"/>
      <c r="H415" s="60"/>
      <c r="I415" s="5"/>
      <c r="J415" s="5"/>
      <c r="K415" s="5"/>
      <c r="L415" s="58"/>
    </row>
    <row r="416" spans="1:14" ht="15.75">
      <c r="A416" s="85"/>
      <c r="B416" s="157"/>
      <c r="C416" s="16"/>
      <c r="D416" s="56"/>
      <c r="E416" s="32"/>
      <c r="F416" s="32"/>
      <c r="G416" s="5"/>
      <c r="H416" s="60"/>
      <c r="I416" s="5"/>
      <c r="J416" s="5"/>
      <c r="K416" s="5"/>
      <c r="L416" s="32"/>
      <c r="M416" s="84"/>
      <c r="N416" s="66"/>
    </row>
    <row r="417" spans="1:14" ht="12.75">
      <c r="A417" s="16"/>
      <c r="B417" s="157"/>
      <c r="C417" s="16"/>
      <c r="D417" s="16"/>
      <c r="E417" s="32"/>
      <c r="F417" s="32"/>
      <c r="G417" s="15"/>
      <c r="H417" s="32"/>
      <c r="I417" s="15"/>
      <c r="J417" s="15"/>
      <c r="K417" s="15"/>
      <c r="L417" s="32"/>
      <c r="M417" s="84"/>
      <c r="N417" s="66"/>
    </row>
    <row r="418" spans="1:14" ht="12.75">
      <c r="A418" s="16"/>
      <c r="B418" s="157"/>
      <c r="C418" s="16"/>
      <c r="D418" s="16"/>
      <c r="E418" s="32"/>
      <c r="F418" s="32"/>
      <c r="G418" s="15"/>
      <c r="H418" s="32"/>
      <c r="I418" s="15"/>
      <c r="J418" s="15"/>
      <c r="K418" s="15"/>
      <c r="L418" s="32"/>
      <c r="M418" s="84"/>
      <c r="N418" s="66"/>
    </row>
    <row r="419" spans="1:14" ht="12.75">
      <c r="A419" s="16"/>
      <c r="B419" s="157"/>
      <c r="C419" s="16"/>
      <c r="D419" s="16"/>
      <c r="E419" s="66"/>
      <c r="F419" s="66"/>
      <c r="G419" s="15"/>
      <c r="H419" s="15"/>
      <c r="I419" s="15"/>
      <c r="J419" s="15"/>
      <c r="K419" s="15"/>
      <c r="L419" s="32"/>
      <c r="M419" s="84"/>
      <c r="N419" s="66"/>
    </row>
    <row r="420" spans="1:14" ht="12.75">
      <c r="A420" s="16"/>
      <c r="B420" s="157"/>
      <c r="C420" s="16"/>
      <c r="D420" s="16"/>
      <c r="E420" s="66"/>
      <c r="F420" s="66"/>
      <c r="G420" s="15"/>
      <c r="H420" s="15"/>
      <c r="I420" s="15"/>
      <c r="J420" s="15"/>
      <c r="K420" s="15"/>
      <c r="L420" s="32"/>
      <c r="M420" s="210"/>
      <c r="N420" s="66"/>
    </row>
    <row r="421" spans="1:14" ht="12.75">
      <c r="A421" s="16"/>
      <c r="B421" s="157"/>
      <c r="C421" s="16"/>
      <c r="D421" s="16"/>
      <c r="E421" s="66"/>
      <c r="F421" s="66"/>
      <c r="G421" s="15"/>
      <c r="H421" s="15"/>
      <c r="I421" s="15"/>
      <c r="J421" s="15"/>
      <c r="K421" s="15"/>
      <c r="L421" s="15"/>
      <c r="M421" s="84"/>
      <c r="N421" s="31"/>
    </row>
    <row r="422" spans="1:14" ht="12.75">
      <c r="A422" s="16"/>
      <c r="B422" s="157"/>
      <c r="C422" s="16"/>
      <c r="D422" s="16"/>
      <c r="E422" s="66"/>
      <c r="F422" s="66"/>
      <c r="G422" s="15"/>
      <c r="H422" s="15"/>
      <c r="I422" s="15"/>
      <c r="J422" s="15"/>
      <c r="K422" s="15"/>
      <c r="L422" s="15"/>
      <c r="M422" s="84"/>
      <c r="N422" s="31"/>
    </row>
    <row r="423" spans="1:12" ht="12.75">
      <c r="A423" s="16"/>
      <c r="B423" s="157"/>
      <c r="C423" s="16"/>
      <c r="D423" s="16"/>
      <c r="E423" s="66"/>
      <c r="F423" s="66"/>
      <c r="G423" s="15"/>
      <c r="H423" s="15"/>
      <c r="I423" s="15"/>
      <c r="J423" s="15"/>
      <c r="K423" s="15"/>
      <c r="L423" s="5"/>
    </row>
    <row r="424" spans="1:12" ht="12.75">
      <c r="A424" s="16"/>
      <c r="B424" s="157"/>
      <c r="C424" s="16"/>
      <c r="D424" s="16"/>
      <c r="E424" s="66"/>
      <c r="F424" s="66"/>
      <c r="G424" s="15"/>
      <c r="H424" s="15"/>
      <c r="I424" s="15"/>
      <c r="J424" s="15"/>
      <c r="K424" s="15"/>
      <c r="L424" s="5"/>
    </row>
    <row r="425" spans="1:12" ht="12.75">
      <c r="A425" s="16"/>
      <c r="B425" s="157"/>
      <c r="C425" s="16"/>
      <c r="D425" s="16"/>
      <c r="E425" s="66"/>
      <c r="F425" s="66"/>
      <c r="G425" s="15"/>
      <c r="H425" s="15"/>
      <c r="I425" s="15"/>
      <c r="J425" s="15"/>
      <c r="K425" s="15"/>
      <c r="L425" s="5"/>
    </row>
    <row r="426" spans="1:12" ht="12.75">
      <c r="A426" s="16"/>
      <c r="B426" s="157"/>
      <c r="C426" s="16"/>
      <c r="D426" s="16"/>
      <c r="E426" s="66"/>
      <c r="F426" s="66"/>
      <c r="G426" s="15"/>
      <c r="H426" s="15"/>
      <c r="I426" s="15"/>
      <c r="J426" s="15"/>
      <c r="K426" s="15"/>
      <c r="L426" s="5"/>
    </row>
    <row r="427" spans="1:12" ht="12.75">
      <c r="A427" s="16"/>
      <c r="B427" s="157"/>
      <c r="C427" s="16"/>
      <c r="D427" s="16"/>
      <c r="E427" s="66"/>
      <c r="F427" s="66"/>
      <c r="G427" s="15"/>
      <c r="H427" s="15"/>
      <c r="I427" s="15"/>
      <c r="J427" s="15"/>
      <c r="K427" s="15"/>
      <c r="L427" s="5"/>
    </row>
    <row r="428" spans="1:12" ht="12.75">
      <c r="A428" s="16"/>
      <c r="B428" s="157"/>
      <c r="C428" s="16"/>
      <c r="D428" s="16"/>
      <c r="E428" s="66"/>
      <c r="F428" s="66"/>
      <c r="G428" s="15"/>
      <c r="H428" s="15"/>
      <c r="I428" s="15"/>
      <c r="J428" s="15"/>
      <c r="K428" s="15"/>
      <c r="L428" s="5"/>
    </row>
    <row r="429" spans="1:12" ht="12.75">
      <c r="A429" s="16"/>
      <c r="B429" s="157"/>
      <c r="C429" s="16"/>
      <c r="D429" s="16"/>
      <c r="E429" s="66"/>
      <c r="F429" s="66"/>
      <c r="G429" s="15"/>
      <c r="H429" s="15"/>
      <c r="I429" s="15"/>
      <c r="J429" s="15"/>
      <c r="K429" s="15"/>
      <c r="L429" s="5"/>
    </row>
    <row r="430" spans="1:12" ht="12.75">
      <c r="A430" s="16"/>
      <c r="B430" s="157"/>
      <c r="C430" s="16"/>
      <c r="D430" s="16"/>
      <c r="E430" s="66"/>
      <c r="F430" s="66"/>
      <c r="G430" s="15"/>
      <c r="H430" s="15"/>
      <c r="I430" s="15"/>
      <c r="J430" s="15"/>
      <c r="K430" s="15"/>
      <c r="L430" s="5"/>
    </row>
    <row r="431" spans="1:12" ht="12.75">
      <c r="A431" s="16"/>
      <c r="B431" s="157"/>
      <c r="C431" s="16"/>
      <c r="D431" s="16"/>
      <c r="E431" s="66"/>
      <c r="F431" s="66"/>
      <c r="G431" s="15"/>
      <c r="H431" s="15"/>
      <c r="I431" s="15"/>
      <c r="J431" s="15"/>
      <c r="K431" s="15"/>
      <c r="L431" s="5"/>
    </row>
    <row r="432" spans="1:12" ht="12.75">
      <c r="A432" s="16"/>
      <c r="B432" s="157"/>
      <c r="C432" s="16"/>
      <c r="D432" s="16"/>
      <c r="E432" s="66"/>
      <c r="F432" s="66"/>
      <c r="G432" s="15"/>
      <c r="H432" s="15"/>
      <c r="I432" s="15"/>
      <c r="J432" s="15"/>
      <c r="K432" s="15"/>
      <c r="L432" s="5"/>
    </row>
    <row r="433" spans="1:12" ht="12.75">
      <c r="A433" s="16"/>
      <c r="B433" s="157"/>
      <c r="C433" s="16"/>
      <c r="D433" s="16"/>
      <c r="E433" s="66"/>
      <c r="F433" s="66"/>
      <c r="G433" s="15"/>
      <c r="H433" s="15"/>
      <c r="I433" s="15"/>
      <c r="J433" s="15"/>
      <c r="K433" s="15"/>
      <c r="L433" s="5"/>
    </row>
    <row r="434" spans="1:12" ht="12.75">
      <c r="A434" s="16"/>
      <c r="B434" s="157"/>
      <c r="C434" s="16"/>
      <c r="D434" s="16"/>
      <c r="E434" s="31"/>
      <c r="F434" s="31"/>
      <c r="G434" s="32"/>
      <c r="H434" s="32"/>
      <c r="I434" s="32"/>
      <c r="J434" s="32"/>
      <c r="K434" s="32"/>
      <c r="L434" s="5"/>
    </row>
    <row r="435" spans="1:12" ht="12.75">
      <c r="A435" s="16"/>
      <c r="B435" s="157"/>
      <c r="C435" s="16"/>
      <c r="D435" s="16"/>
      <c r="E435" s="31"/>
      <c r="F435" s="31"/>
      <c r="G435" s="32"/>
      <c r="H435" s="32"/>
      <c r="I435" s="32"/>
      <c r="J435" s="32"/>
      <c r="K435" s="32"/>
      <c r="L435" s="5"/>
    </row>
    <row r="436" spans="1:12" ht="12.75">
      <c r="A436" s="16"/>
      <c r="B436" s="157"/>
      <c r="C436" s="16"/>
      <c r="D436" s="16"/>
      <c r="E436" s="31"/>
      <c r="F436" s="31"/>
      <c r="G436" s="32"/>
      <c r="H436" s="32"/>
      <c r="I436" s="32"/>
      <c r="J436" s="32"/>
      <c r="K436" s="32"/>
      <c r="L436" s="5"/>
    </row>
    <row r="437" spans="1:12" ht="12.75">
      <c r="A437" s="25"/>
      <c r="B437" s="253"/>
      <c r="C437" s="25"/>
      <c r="D437" s="25"/>
      <c r="E437" s="221"/>
      <c r="F437" s="221"/>
      <c r="G437" s="20"/>
      <c r="H437" s="62"/>
      <c r="I437" s="20"/>
      <c r="J437" s="20"/>
      <c r="K437" s="20"/>
      <c r="L437" s="5"/>
    </row>
    <row r="438" spans="1:12" ht="12.75">
      <c r="A438" s="16"/>
      <c r="B438" s="157"/>
      <c r="C438" s="16"/>
      <c r="D438" s="16"/>
      <c r="E438" s="31"/>
      <c r="F438" s="31"/>
      <c r="G438" s="15"/>
      <c r="H438" s="15"/>
      <c r="I438" s="15"/>
      <c r="J438" s="15"/>
      <c r="K438" s="15"/>
      <c r="L438" s="5"/>
    </row>
    <row r="439" spans="1:12" ht="12.75">
      <c r="A439" s="16"/>
      <c r="B439" s="157"/>
      <c r="C439" s="16"/>
      <c r="D439" s="25"/>
      <c r="E439" s="221"/>
      <c r="F439" s="221"/>
      <c r="G439" s="15"/>
      <c r="H439" s="62"/>
      <c r="I439" s="15"/>
      <c r="J439" s="15"/>
      <c r="K439" s="15"/>
      <c r="L439" s="5"/>
    </row>
    <row r="440" spans="1:12" ht="12.75">
      <c r="A440" s="16"/>
      <c r="B440" s="157"/>
      <c r="C440" s="16"/>
      <c r="D440" s="16"/>
      <c r="E440" s="32"/>
      <c r="F440" s="32"/>
      <c r="G440" s="15"/>
      <c r="H440" s="32"/>
      <c r="I440" s="15"/>
      <c r="J440" s="15"/>
      <c r="K440" s="15"/>
      <c r="L440" s="5"/>
    </row>
    <row r="441" spans="1:12" ht="12.75">
      <c r="A441" s="16"/>
      <c r="B441" s="157"/>
      <c r="C441" s="16"/>
      <c r="D441" s="16"/>
      <c r="E441" s="32"/>
      <c r="F441" s="32"/>
      <c r="G441" s="15"/>
      <c r="H441" s="32"/>
      <c r="I441" s="15"/>
      <c r="J441" s="15"/>
      <c r="K441" s="15"/>
      <c r="L441" s="5"/>
    </row>
    <row r="442" spans="1:12" ht="12.75">
      <c r="A442" s="16"/>
      <c r="B442" s="157"/>
      <c r="C442" s="16"/>
      <c r="D442" s="16"/>
      <c r="E442" s="32"/>
      <c r="F442" s="32"/>
      <c r="G442" s="5"/>
      <c r="H442" s="32"/>
      <c r="I442" s="5"/>
      <c r="J442" s="5"/>
      <c r="K442" s="5"/>
      <c r="L442" s="5"/>
    </row>
    <row r="443" spans="1:12" ht="12.75">
      <c r="A443" s="25"/>
      <c r="B443" s="157"/>
      <c r="C443" s="16"/>
      <c r="D443" s="16"/>
      <c r="E443" s="32"/>
      <c r="F443" s="32"/>
      <c r="G443" s="5"/>
      <c r="H443" s="32"/>
      <c r="I443" s="5"/>
      <c r="J443" s="5"/>
      <c r="K443" s="5"/>
      <c r="L443" s="5"/>
    </row>
    <row r="444" spans="1:12" ht="12.75">
      <c r="A444" s="16"/>
      <c r="B444" s="157"/>
      <c r="C444" s="16"/>
      <c r="D444" s="16"/>
      <c r="E444" s="32"/>
      <c r="F444" s="32"/>
      <c r="G444" s="15"/>
      <c r="H444" s="32"/>
      <c r="I444" s="15"/>
      <c r="J444" s="15"/>
      <c r="K444" s="15"/>
      <c r="L444" s="5"/>
    </row>
    <row r="445" spans="1:12" ht="12.75">
      <c r="A445" s="16"/>
      <c r="B445" s="153"/>
      <c r="C445" s="21"/>
      <c r="D445" s="21"/>
      <c r="E445" s="111"/>
      <c r="F445" s="111"/>
      <c r="G445" s="15"/>
      <c r="H445" s="111"/>
      <c r="I445" s="15"/>
      <c r="J445" s="15"/>
      <c r="K445" s="15"/>
      <c r="L445" s="5"/>
    </row>
    <row r="446" spans="1:12" ht="12.75">
      <c r="A446" s="16"/>
      <c r="B446" s="153"/>
      <c r="C446" s="21"/>
      <c r="D446" s="21"/>
      <c r="E446" s="111"/>
      <c r="F446" s="111"/>
      <c r="G446" s="15"/>
      <c r="H446" s="111"/>
      <c r="I446" s="15"/>
      <c r="J446" s="15"/>
      <c r="K446" s="15"/>
      <c r="L446" s="5"/>
    </row>
    <row r="447" spans="1:12" ht="12.75">
      <c r="A447" s="16"/>
      <c r="B447" s="153"/>
      <c r="C447" s="21"/>
      <c r="D447" s="21"/>
      <c r="E447" s="111"/>
      <c r="F447" s="111"/>
      <c r="G447" s="15"/>
      <c r="H447" s="111"/>
      <c r="I447" s="15"/>
      <c r="J447" s="15"/>
      <c r="K447" s="15"/>
      <c r="L447" s="5"/>
    </row>
    <row r="448" spans="1:12" ht="12.75">
      <c r="A448" s="16"/>
      <c r="B448" s="153"/>
      <c r="C448" s="21"/>
      <c r="D448" s="25"/>
      <c r="E448" s="62"/>
      <c r="F448" s="62"/>
      <c r="G448" s="5"/>
      <c r="H448" s="62"/>
      <c r="I448" s="5"/>
      <c r="J448" s="5"/>
      <c r="K448" s="5"/>
      <c r="L448" s="5"/>
    </row>
    <row r="449" spans="1:12" ht="12.75">
      <c r="A449" s="16"/>
      <c r="B449" s="153"/>
      <c r="C449" s="21"/>
      <c r="D449" s="21"/>
      <c r="E449" s="111"/>
      <c r="F449" s="111"/>
      <c r="G449" s="5"/>
      <c r="H449" s="111"/>
      <c r="I449" s="5"/>
      <c r="J449" s="5"/>
      <c r="K449" s="5"/>
      <c r="L449" s="5"/>
    </row>
    <row r="450" spans="1:12" ht="12.75">
      <c r="A450" s="16"/>
      <c r="B450" s="153"/>
      <c r="C450" s="21"/>
      <c r="D450" s="21"/>
      <c r="E450" s="111"/>
      <c r="F450" s="111"/>
      <c r="G450" s="5"/>
      <c r="H450" s="111"/>
      <c r="I450" s="5"/>
      <c r="J450" s="5"/>
      <c r="K450" s="5"/>
      <c r="L450" s="5"/>
    </row>
    <row r="451" spans="1:12" ht="12.75">
      <c r="A451" s="16"/>
      <c r="B451" s="153"/>
      <c r="C451" s="21"/>
      <c r="D451" s="21"/>
      <c r="E451" s="111"/>
      <c r="F451" s="111"/>
      <c r="G451" s="5"/>
      <c r="H451" s="111"/>
      <c r="I451" s="5"/>
      <c r="J451" s="5"/>
      <c r="K451" s="5"/>
      <c r="L451" s="5"/>
    </row>
    <row r="452" spans="1:12" ht="12.75">
      <c r="A452" s="16"/>
      <c r="B452" s="153"/>
      <c r="C452" s="21"/>
      <c r="D452" s="21"/>
      <c r="E452" s="111"/>
      <c r="F452" s="111"/>
      <c r="G452" s="5"/>
      <c r="H452" s="111"/>
      <c r="I452" s="5"/>
      <c r="J452" s="5"/>
      <c r="K452" s="5"/>
      <c r="L452" s="5"/>
    </row>
    <row r="453" spans="1:12" ht="12.75">
      <c r="A453" s="16"/>
      <c r="B453" s="153"/>
      <c r="C453" s="21"/>
      <c r="D453" s="21"/>
      <c r="E453" s="111"/>
      <c r="F453" s="111"/>
      <c r="G453" s="5"/>
      <c r="H453" s="111"/>
      <c r="I453" s="5"/>
      <c r="J453" s="5"/>
      <c r="K453" s="5"/>
      <c r="L453" s="5"/>
    </row>
    <row r="454" spans="1:12" ht="12.75">
      <c r="A454" s="16"/>
      <c r="B454" s="153"/>
      <c r="C454" s="21"/>
      <c r="D454" s="21"/>
      <c r="E454" s="111"/>
      <c r="F454" s="111"/>
      <c r="G454" s="5"/>
      <c r="H454" s="111"/>
      <c r="I454" s="5"/>
      <c r="J454" s="5"/>
      <c r="K454" s="5"/>
      <c r="L454" s="5"/>
    </row>
    <row r="455" spans="1:12" ht="12.75">
      <c r="A455" s="16"/>
      <c r="B455" s="153"/>
      <c r="C455" s="21"/>
      <c r="D455" s="21"/>
      <c r="E455" s="111"/>
      <c r="F455" s="111"/>
      <c r="G455" s="5"/>
      <c r="H455" s="111"/>
      <c r="I455" s="5"/>
      <c r="J455" s="5"/>
      <c r="K455" s="5"/>
      <c r="L455" s="5"/>
    </row>
    <row r="456" spans="1:12" ht="12.75">
      <c r="A456" s="16"/>
      <c r="B456" s="153"/>
      <c r="C456" s="21"/>
      <c r="D456" s="21"/>
      <c r="E456" s="111"/>
      <c r="F456" s="111"/>
      <c r="G456" s="5"/>
      <c r="H456" s="111"/>
      <c r="I456" s="5"/>
      <c r="J456" s="5"/>
      <c r="K456" s="5"/>
      <c r="L456" s="5"/>
    </row>
    <row r="457" spans="1:12" ht="12.75">
      <c r="A457" s="16"/>
      <c r="B457" s="153"/>
      <c r="C457" s="21"/>
      <c r="D457" s="21"/>
      <c r="E457" s="111"/>
      <c r="F457" s="111"/>
      <c r="G457" s="5"/>
      <c r="H457" s="111"/>
      <c r="I457" s="5"/>
      <c r="J457" s="5"/>
      <c r="K457" s="5"/>
      <c r="L457" s="5"/>
    </row>
    <row r="458" spans="1:12" ht="12.75">
      <c r="A458" s="16"/>
      <c r="B458" s="153"/>
      <c r="C458" s="21"/>
      <c r="D458" s="21"/>
      <c r="E458" s="111"/>
      <c r="F458" s="111"/>
      <c r="G458" s="5"/>
      <c r="H458" s="111"/>
      <c r="I458" s="5"/>
      <c r="J458" s="5"/>
      <c r="K458" s="5"/>
      <c r="L458" s="5"/>
    </row>
    <row r="459" spans="1:12" ht="12.75">
      <c r="A459" s="16"/>
      <c r="B459" s="153"/>
      <c r="C459" s="21"/>
      <c r="D459" s="21"/>
      <c r="E459" s="111"/>
      <c r="F459" s="111"/>
      <c r="G459" s="5"/>
      <c r="H459" s="111"/>
      <c r="I459" s="5"/>
      <c r="J459" s="5"/>
      <c r="K459" s="5"/>
      <c r="L459" s="5"/>
    </row>
    <row r="460" spans="1:12" ht="12.75">
      <c r="A460" s="25"/>
      <c r="B460" s="153"/>
      <c r="C460" s="21"/>
      <c r="D460" s="21"/>
      <c r="E460" s="111"/>
      <c r="F460" s="111"/>
      <c r="G460" s="5"/>
      <c r="H460" s="111"/>
      <c r="I460" s="5"/>
      <c r="J460" s="5"/>
      <c r="K460" s="5"/>
      <c r="L460" s="5"/>
    </row>
    <row r="461" spans="1:12" ht="12.75">
      <c r="A461" s="16"/>
      <c r="B461" s="153"/>
      <c r="C461" s="21"/>
      <c r="D461" s="21"/>
      <c r="E461" s="111"/>
      <c r="F461" s="111"/>
      <c r="G461" s="5"/>
      <c r="H461" s="111"/>
      <c r="I461" s="5"/>
      <c r="J461" s="5"/>
      <c r="K461" s="5"/>
      <c r="L461" s="5"/>
    </row>
    <row r="462" spans="1:12" ht="12.75">
      <c r="A462" s="16"/>
      <c r="B462" s="153"/>
      <c r="C462" s="21"/>
      <c r="D462" s="21"/>
      <c r="E462" s="111"/>
      <c r="F462" s="111"/>
      <c r="G462" s="5"/>
      <c r="H462" s="111"/>
      <c r="I462" s="5"/>
      <c r="J462" s="5"/>
      <c r="K462" s="5"/>
      <c r="L462" s="5"/>
    </row>
    <row r="463" spans="1:12" ht="12.75">
      <c r="A463" s="16"/>
      <c r="B463" s="153"/>
      <c r="C463" s="21"/>
      <c r="D463" s="21"/>
      <c r="E463" s="111"/>
      <c r="F463" s="111"/>
      <c r="G463" s="5"/>
      <c r="H463" s="111"/>
      <c r="I463" s="5"/>
      <c r="J463" s="5"/>
      <c r="K463" s="5"/>
      <c r="L463" s="5"/>
    </row>
    <row r="464" spans="1:12" ht="12.75">
      <c r="A464" s="16"/>
      <c r="B464" s="153"/>
      <c r="C464" s="21"/>
      <c r="D464" s="21"/>
      <c r="E464" s="111"/>
      <c r="F464" s="111"/>
      <c r="G464" s="5"/>
      <c r="H464" s="111"/>
      <c r="I464" s="5"/>
      <c r="J464" s="5"/>
      <c r="K464" s="5"/>
      <c r="L464" s="5"/>
    </row>
    <row r="465" spans="1:12" ht="12.75">
      <c r="A465" s="16"/>
      <c r="B465" s="153"/>
      <c r="C465" s="21"/>
      <c r="D465" s="21"/>
      <c r="E465" s="111"/>
      <c r="F465" s="111"/>
      <c r="G465" s="5"/>
      <c r="H465" s="111"/>
      <c r="I465" s="5"/>
      <c r="J465" s="5"/>
      <c r="K465" s="5"/>
      <c r="L465" s="5"/>
    </row>
    <row r="466" spans="1:12" ht="12.75">
      <c r="A466" s="16"/>
      <c r="B466" s="153"/>
      <c r="C466" s="21"/>
      <c r="D466" s="21"/>
      <c r="E466" s="111"/>
      <c r="F466" s="111"/>
      <c r="G466" s="5"/>
      <c r="H466" s="111"/>
      <c r="I466" s="5"/>
      <c r="J466" s="5"/>
      <c r="K466" s="5"/>
      <c r="L466" s="5"/>
    </row>
    <row r="467" spans="1:12" ht="12.75">
      <c r="A467" s="16"/>
      <c r="B467" s="153"/>
      <c r="C467" s="21"/>
      <c r="D467" s="21"/>
      <c r="E467" s="111"/>
      <c r="F467" s="111"/>
      <c r="G467" s="5"/>
      <c r="H467" s="111"/>
      <c r="I467" s="5"/>
      <c r="J467" s="5"/>
      <c r="K467" s="5"/>
      <c r="L467" s="5"/>
    </row>
    <row r="468" spans="1:12" ht="12.75">
      <c r="A468" s="16"/>
      <c r="B468" s="153"/>
      <c r="C468" s="21"/>
      <c r="D468" s="16"/>
      <c r="E468" s="32"/>
      <c r="F468" s="32"/>
      <c r="G468" s="5"/>
      <c r="H468" s="32"/>
      <c r="I468" s="5"/>
      <c r="J468" s="5"/>
      <c r="K468" s="5"/>
      <c r="L468" s="5"/>
    </row>
    <row r="469" spans="1:12" ht="12.75">
      <c r="A469" s="16"/>
      <c r="B469" s="153"/>
      <c r="C469" s="21"/>
      <c r="D469" s="21"/>
      <c r="E469" s="111"/>
      <c r="F469" s="111"/>
      <c r="G469" s="5"/>
      <c r="H469" s="111"/>
      <c r="I469" s="5"/>
      <c r="J469" s="5"/>
      <c r="K469" s="5"/>
      <c r="L469" s="5"/>
    </row>
    <row r="470" spans="1:12" ht="12.75">
      <c r="A470" s="16"/>
      <c r="B470" s="153"/>
      <c r="C470" s="21"/>
      <c r="D470" s="21"/>
      <c r="E470" s="111"/>
      <c r="F470" s="111"/>
      <c r="G470" s="5"/>
      <c r="H470" s="111"/>
      <c r="I470" s="5"/>
      <c r="J470" s="5"/>
      <c r="K470" s="5"/>
      <c r="L470" s="5"/>
    </row>
    <row r="471" spans="1:12" ht="12.75">
      <c r="A471" s="16"/>
      <c r="B471" s="153"/>
      <c r="C471" s="21"/>
      <c r="D471" s="21"/>
      <c r="E471" s="111"/>
      <c r="F471" s="111"/>
      <c r="G471" s="5"/>
      <c r="H471" s="111"/>
      <c r="I471" s="5"/>
      <c r="J471" s="5"/>
      <c r="K471" s="5"/>
      <c r="L471" s="5"/>
    </row>
    <row r="472" spans="1:12" ht="12.75">
      <c r="A472" s="16"/>
      <c r="B472" s="153"/>
      <c r="C472" s="21"/>
      <c r="D472" s="21"/>
      <c r="E472" s="111"/>
      <c r="F472" s="111"/>
      <c r="G472" s="5"/>
      <c r="H472" s="111"/>
      <c r="I472" s="5"/>
      <c r="J472" s="5"/>
      <c r="K472" s="5"/>
      <c r="L472" s="5"/>
    </row>
    <row r="473" spans="1:12" ht="12.75">
      <c r="A473" s="16"/>
      <c r="B473" s="157"/>
      <c r="C473" s="16"/>
      <c r="D473" s="16"/>
      <c r="E473" s="32"/>
      <c r="F473" s="32"/>
      <c r="G473" s="5"/>
      <c r="H473" s="32"/>
      <c r="I473" s="5"/>
      <c r="J473" s="5"/>
      <c r="K473" s="5"/>
      <c r="L473" s="5"/>
    </row>
    <row r="474" spans="1:12" ht="12.75">
      <c r="A474" s="16"/>
      <c r="B474" s="153"/>
      <c r="C474" s="21"/>
      <c r="D474" s="21"/>
      <c r="E474" s="111"/>
      <c r="F474" s="111"/>
      <c r="G474" s="5"/>
      <c r="H474" s="111"/>
      <c r="I474" s="5"/>
      <c r="J474" s="5"/>
      <c r="K474" s="5"/>
      <c r="L474" s="5"/>
    </row>
    <row r="475" spans="1:12" ht="12.75">
      <c r="A475" s="16"/>
      <c r="B475" s="153"/>
      <c r="C475" s="21"/>
      <c r="D475" s="21"/>
      <c r="E475" s="111"/>
      <c r="F475" s="111"/>
      <c r="G475" s="5"/>
      <c r="H475" s="111"/>
      <c r="I475" s="5"/>
      <c r="J475" s="5"/>
      <c r="K475" s="5"/>
      <c r="L475" s="5"/>
    </row>
    <row r="476" spans="1:12" ht="12.75">
      <c r="A476" s="16"/>
      <c r="B476" s="153"/>
      <c r="C476" s="21"/>
      <c r="D476" s="21"/>
      <c r="E476" s="111"/>
      <c r="F476" s="111"/>
      <c r="G476" s="5"/>
      <c r="H476" s="111"/>
      <c r="I476" s="5"/>
      <c r="J476" s="5"/>
      <c r="K476" s="5"/>
      <c r="L476" s="5"/>
    </row>
    <row r="477" spans="1:12" ht="12.75">
      <c r="A477" s="16"/>
      <c r="B477" s="153"/>
      <c r="C477" s="21"/>
      <c r="D477" s="21"/>
      <c r="E477" s="111"/>
      <c r="F477" s="111"/>
      <c r="G477" s="5"/>
      <c r="H477" s="111"/>
      <c r="I477" s="5"/>
      <c r="J477" s="5"/>
      <c r="K477" s="5"/>
      <c r="L477" s="5"/>
    </row>
    <row r="478" spans="1:12" ht="12.75">
      <c r="A478" s="16"/>
      <c r="B478" s="153"/>
      <c r="C478" s="21"/>
      <c r="D478" s="21"/>
      <c r="E478" s="111"/>
      <c r="F478" s="111"/>
      <c r="G478" s="5"/>
      <c r="H478" s="111"/>
      <c r="I478" s="5"/>
      <c r="J478" s="5"/>
      <c r="K478" s="5"/>
      <c r="L478" s="5"/>
    </row>
    <row r="479" spans="1:12" ht="12.75">
      <c r="A479" s="16"/>
      <c r="B479" s="153"/>
      <c r="C479" s="21"/>
      <c r="D479" s="21"/>
      <c r="E479" s="111"/>
      <c r="F479" s="111"/>
      <c r="G479" s="5"/>
      <c r="H479" s="111"/>
      <c r="I479" s="5"/>
      <c r="J479" s="5"/>
      <c r="K479" s="5"/>
      <c r="L479" s="5"/>
    </row>
    <row r="480" spans="1:12" ht="12.75">
      <c r="A480" s="16"/>
      <c r="B480" s="153"/>
      <c r="C480" s="21"/>
      <c r="D480" s="21"/>
      <c r="E480" s="111"/>
      <c r="F480" s="111"/>
      <c r="G480" s="5"/>
      <c r="H480" s="111"/>
      <c r="I480" s="5"/>
      <c r="J480" s="5"/>
      <c r="K480" s="5"/>
      <c r="L480" s="5"/>
    </row>
    <row r="481" spans="1:12" ht="12.75">
      <c r="A481" s="16"/>
      <c r="B481" s="153"/>
      <c r="C481" s="21"/>
      <c r="D481" s="21"/>
      <c r="E481" s="111"/>
      <c r="F481" s="111"/>
      <c r="G481" s="5"/>
      <c r="H481" s="111"/>
      <c r="I481" s="5"/>
      <c r="J481" s="5"/>
      <c r="K481" s="5"/>
      <c r="L481" s="5"/>
    </row>
    <row r="482" spans="1:12" ht="12.75">
      <c r="A482" s="16"/>
      <c r="B482" s="153"/>
      <c r="C482" s="21"/>
      <c r="D482" s="21"/>
      <c r="E482" s="111"/>
      <c r="F482" s="111"/>
      <c r="G482" s="5"/>
      <c r="H482" s="111"/>
      <c r="I482" s="5"/>
      <c r="J482" s="5"/>
      <c r="K482" s="5"/>
      <c r="L482" s="5"/>
    </row>
    <row r="483" spans="1:12" ht="12.75">
      <c r="A483" s="16"/>
      <c r="B483" s="157"/>
      <c r="C483" s="16"/>
      <c r="D483" s="16"/>
      <c r="E483" s="32"/>
      <c r="F483" s="32"/>
      <c r="G483" s="5"/>
      <c r="H483" s="32"/>
      <c r="I483" s="5"/>
      <c r="J483" s="5"/>
      <c r="K483" s="5"/>
      <c r="L483" s="5"/>
    </row>
    <row r="484" spans="1:12" ht="12.75">
      <c r="A484" s="16"/>
      <c r="B484" s="157"/>
      <c r="C484" s="16"/>
      <c r="D484" s="16"/>
      <c r="E484" s="32"/>
      <c r="F484" s="32"/>
      <c r="G484" s="5"/>
      <c r="H484" s="32"/>
      <c r="I484" s="5"/>
      <c r="J484" s="5"/>
      <c r="K484" s="5"/>
      <c r="L484" s="5"/>
    </row>
    <row r="485" spans="1:12" ht="12.75">
      <c r="A485" s="16"/>
      <c r="B485" s="157"/>
      <c r="C485" s="16"/>
      <c r="D485" s="16"/>
      <c r="E485" s="32"/>
      <c r="F485" s="32"/>
      <c r="G485" s="5"/>
      <c r="H485" s="32"/>
      <c r="I485" s="5"/>
      <c r="J485" s="5"/>
      <c r="K485" s="5"/>
      <c r="L485" s="5"/>
    </row>
    <row r="486" spans="1:12" ht="12.75">
      <c r="A486" s="16"/>
      <c r="B486" s="157"/>
      <c r="C486" s="16"/>
      <c r="D486" s="16"/>
      <c r="E486" s="32"/>
      <c r="F486" s="32"/>
      <c r="G486" s="5"/>
      <c r="H486" s="32"/>
      <c r="I486" s="5"/>
      <c r="J486" s="5"/>
      <c r="K486" s="5"/>
      <c r="L486" s="5"/>
    </row>
    <row r="487" spans="1:12" ht="12.75">
      <c r="A487" s="16"/>
      <c r="B487" s="157"/>
      <c r="C487" s="16"/>
      <c r="D487" s="16"/>
      <c r="E487" s="32"/>
      <c r="F487" s="32"/>
      <c r="G487" s="5"/>
      <c r="H487" s="32"/>
      <c r="I487" s="5"/>
      <c r="J487" s="5"/>
      <c r="K487" s="5"/>
      <c r="L487" s="5"/>
    </row>
    <row r="488" spans="1:12" ht="12.75">
      <c r="A488" s="16"/>
      <c r="B488" s="157"/>
      <c r="C488" s="16"/>
      <c r="D488" s="16"/>
      <c r="E488" s="32"/>
      <c r="F488" s="32"/>
      <c r="G488" s="5"/>
      <c r="H488" s="32"/>
      <c r="I488" s="5"/>
      <c r="J488" s="5"/>
      <c r="K488" s="5"/>
      <c r="L488" s="5"/>
    </row>
    <row r="489" spans="1:12" ht="12.75">
      <c r="A489" s="16"/>
      <c r="B489" s="157"/>
      <c r="C489" s="16"/>
      <c r="D489" s="16"/>
      <c r="E489" s="32"/>
      <c r="F489" s="32"/>
      <c r="G489" s="5"/>
      <c r="H489" s="32"/>
      <c r="I489" s="5"/>
      <c r="J489" s="5"/>
      <c r="K489" s="5"/>
      <c r="L489" s="5"/>
    </row>
    <row r="490" spans="1:12" ht="12.75">
      <c r="A490" s="16"/>
      <c r="B490" s="157"/>
      <c r="C490" s="16"/>
      <c r="D490" s="16"/>
      <c r="E490" s="32"/>
      <c r="F490" s="32"/>
      <c r="G490" s="5"/>
      <c r="H490" s="32"/>
      <c r="I490" s="5"/>
      <c r="J490" s="5"/>
      <c r="K490" s="5"/>
      <c r="L490" s="5"/>
    </row>
    <row r="491" spans="1:12" ht="12.75">
      <c r="A491" s="16"/>
      <c r="B491" s="157"/>
      <c r="C491" s="16"/>
      <c r="D491" s="16"/>
      <c r="E491" s="32"/>
      <c r="F491" s="32"/>
      <c r="G491" s="5"/>
      <c r="H491" s="32"/>
      <c r="I491" s="5"/>
      <c r="J491" s="5"/>
      <c r="K491" s="5"/>
      <c r="L491" s="5"/>
    </row>
    <row r="492" spans="1:12" ht="12.75">
      <c r="A492" s="16"/>
      <c r="B492" s="157"/>
      <c r="C492" s="16"/>
      <c r="D492" s="16"/>
      <c r="E492" s="32"/>
      <c r="F492" s="32"/>
      <c r="G492" s="5"/>
      <c r="H492" s="32"/>
      <c r="I492" s="5"/>
      <c r="J492" s="5"/>
      <c r="K492" s="5"/>
      <c r="L492" s="5"/>
    </row>
    <row r="493" spans="1:12" ht="12.75">
      <c r="A493" s="16"/>
      <c r="B493" s="157"/>
      <c r="C493" s="16"/>
      <c r="D493" s="16"/>
      <c r="E493" s="32"/>
      <c r="F493" s="32"/>
      <c r="G493" s="5"/>
      <c r="H493" s="32"/>
      <c r="I493" s="5"/>
      <c r="J493" s="5"/>
      <c r="K493" s="5"/>
      <c r="L493" s="5"/>
    </row>
    <row r="494" spans="1:12" ht="12.75">
      <c r="A494" s="16"/>
      <c r="B494" s="157"/>
      <c r="C494" s="16"/>
      <c r="D494" s="16"/>
      <c r="E494" s="32"/>
      <c r="F494" s="32"/>
      <c r="G494" s="5"/>
      <c r="H494" s="32"/>
      <c r="I494" s="5"/>
      <c r="J494" s="5"/>
      <c r="K494" s="5"/>
      <c r="L494" s="5"/>
    </row>
    <row r="495" spans="1:12" ht="12.75">
      <c r="A495" s="16"/>
      <c r="B495" s="157"/>
      <c r="C495" s="16"/>
      <c r="D495" s="16"/>
      <c r="E495" s="32"/>
      <c r="F495" s="32"/>
      <c r="G495" s="5"/>
      <c r="H495" s="32"/>
      <c r="I495" s="5"/>
      <c r="J495" s="5"/>
      <c r="K495" s="5"/>
      <c r="L495" s="5"/>
    </row>
    <row r="496" spans="1:12" ht="12.75">
      <c r="A496" s="16"/>
      <c r="B496" s="157"/>
      <c r="C496" s="16"/>
      <c r="D496" s="16"/>
      <c r="E496" s="32"/>
      <c r="F496" s="32"/>
      <c r="G496" s="5"/>
      <c r="H496" s="32"/>
      <c r="I496" s="5"/>
      <c r="J496" s="5"/>
      <c r="K496" s="5"/>
      <c r="L496" s="5"/>
    </row>
    <row r="497" spans="1:12" ht="12.75">
      <c r="A497" s="16"/>
      <c r="B497" s="157"/>
      <c r="C497" s="16"/>
      <c r="D497" s="16"/>
      <c r="E497" s="32"/>
      <c r="F497" s="32"/>
      <c r="G497" s="5"/>
      <c r="H497" s="32"/>
      <c r="I497" s="5"/>
      <c r="J497" s="5"/>
      <c r="K497" s="5"/>
      <c r="L497" s="5"/>
    </row>
  </sheetData>
  <sheetProtection selectLockedCells="1" selectUnlockedCells="1"/>
  <printOptions/>
  <pageMargins left="0.75" right="0.75" top="1" bottom="1" header="0.5118055555555555" footer="0.4923611111111111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2017-12-19T09:45:39Z</cp:lastPrinted>
  <dcterms:created xsi:type="dcterms:W3CDTF">2013-10-25T06:34:10Z</dcterms:created>
  <dcterms:modified xsi:type="dcterms:W3CDTF">2019-06-06T08:18:40Z</dcterms:modified>
  <cp:category/>
  <cp:version/>
  <cp:contentType/>
  <cp:contentStatus/>
</cp:coreProperties>
</file>