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6380" windowHeight="6210" activeTab="0"/>
  </bookViews>
  <sheets>
    <sheet name="Príjmy" sheetId="1" r:id="rId1"/>
    <sheet name="Výdavky" sheetId="2" r:id="rId2"/>
  </sheets>
  <definedNames>
    <definedName name="_xlnm.Print_Titles" localSheetId="0">'Príjmy'!$4:$5</definedName>
    <definedName name="_xlnm.Print_Titles" localSheetId="1">'Výdavky'!$2:$3</definedName>
  </definedNames>
  <calcPr fullCalcOnLoad="1"/>
</workbook>
</file>

<file path=xl/sharedStrings.xml><?xml version="1.0" encoding="utf-8"?>
<sst xmlns="http://schemas.openxmlformats.org/spreadsheetml/2006/main" count="692" uniqueCount="405">
  <si>
    <t>Príjmy</t>
  </si>
  <si>
    <t>Položka</t>
  </si>
  <si>
    <t>Názov</t>
  </si>
  <si>
    <t>Daň z príjmov fyzických osôb</t>
  </si>
  <si>
    <t>Správne poplatky</t>
  </si>
  <si>
    <t>Vl. príjmy ZPS SMARAGD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</si>
  <si>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</si>
  <si>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</si>
  <si>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</si>
  <si>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</si>
  <si>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</si>
  <si>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</si>
  <si>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</si>
  <si>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</si>
  <si>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</si>
  <si>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</si>
  <si>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Voľby - dotácia</t>
  </si>
  <si>
    <t>Dotácia - terénna sociálna práca</t>
  </si>
  <si>
    <t>Príjmy celkom</t>
  </si>
  <si>
    <t>Výdavky</t>
  </si>
  <si>
    <t>Č.progr.</t>
  </si>
  <si>
    <t>Rozp.</t>
  </si>
  <si>
    <t>Progr., podprogr., prvky</t>
  </si>
  <si>
    <t>položky</t>
  </si>
  <si>
    <t>1.</t>
  </si>
  <si>
    <t>Plán., manažm. a kontrola</t>
  </si>
  <si>
    <t>1.1.</t>
  </si>
  <si>
    <t>Výkonný manažment mesta</t>
  </si>
  <si>
    <t>1.1.1.</t>
  </si>
  <si>
    <t>Výkon funkcie primátora</t>
  </si>
  <si>
    <t>S p o l u</t>
  </si>
  <si>
    <t>1.1.2.</t>
  </si>
  <si>
    <t>Zasadnutie orgánov mesta</t>
  </si>
  <si>
    <t>Odvody do fondov</t>
  </si>
  <si>
    <t>1.2.</t>
  </si>
  <si>
    <r>
      <t>Plánovanie-</t>
    </r>
    <r>
      <rPr>
        <sz val="8"/>
        <rFont val="Arial"/>
        <family val="2"/>
      </rPr>
      <t xml:space="preserve">plán hosp. rozvoja </t>
    </r>
  </si>
  <si>
    <t>1.3.</t>
  </si>
  <si>
    <t>Kontrolná činnosť</t>
  </si>
  <si>
    <t xml:space="preserve">Mzdové prostriedky </t>
  </si>
  <si>
    <t>Členský príspevok</t>
  </si>
  <si>
    <t>1.4.</t>
  </si>
  <si>
    <t>Daňová a rozpočt. politika</t>
  </si>
  <si>
    <t>1.5.</t>
  </si>
  <si>
    <t>Účtovníctvo, audit</t>
  </si>
  <si>
    <t>Audítorské služby</t>
  </si>
  <si>
    <t>1.6.</t>
  </si>
  <si>
    <t>Členstvo v org. a združ.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</si>
  <si>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</si>
  <si>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</si>
  <si>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</si>
  <si>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</si>
  <si>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</si>
  <si>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</si>
  <si>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</si>
  <si>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Údržba  web.stránky mesta</t>
  </si>
  <si>
    <t>2.1.3.</t>
  </si>
  <si>
    <t>Vydáv. mestských novín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</si>
  <si>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</si>
  <si>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</si>
  <si>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</si>
  <si>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</si>
  <si>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</si>
  <si>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</si>
  <si>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</si>
  <si>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</si>
  <si>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</si>
  <si>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</si>
  <si>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</si>
  <si>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Štúdie, posudky</t>
  </si>
  <si>
    <t>3.4.</t>
  </si>
  <si>
    <t>Údržba budov-nebyt. pr.</t>
  </si>
  <si>
    <t>3.6.</t>
  </si>
  <si>
    <t>Príprava projektov</t>
  </si>
  <si>
    <t>3.7.</t>
  </si>
  <si>
    <t>Zabezpečenie  volieb</t>
  </si>
  <si>
    <t>Odmeny pomoc.prac.silám</t>
  </si>
  <si>
    <t>Tovary a služby</t>
  </si>
  <si>
    <t xml:space="preserve">S p o l u                 </t>
  </si>
  <si>
    <t>4.</t>
  </si>
  <si>
    <t>Služby občanom</t>
  </si>
  <si>
    <t>4.1.</t>
  </si>
  <si>
    <t>Matričný úrad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</si>
  <si>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</si>
  <si>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</si>
  <si>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</si>
  <si>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</si>
  <si>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</si>
  <si>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</si>
  <si>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</si>
  <si>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</si>
  <si>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</si>
  <si>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</si>
  <si>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Údržba MR</t>
  </si>
  <si>
    <t>4.4.</t>
  </si>
  <si>
    <t>Stavebný úrad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</si>
  <si>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</si>
  <si>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</si>
  <si>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</si>
  <si>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</si>
  <si>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</si>
  <si>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</si>
  <si>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</si>
  <si>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</si>
  <si>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</si>
  <si>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 xml:space="preserve">Všeobecné služby </t>
  </si>
  <si>
    <t>5.2.</t>
  </si>
  <si>
    <t>Požiarna ochrana</t>
  </si>
  <si>
    <t>5.4.</t>
  </si>
  <si>
    <t>Obsl.kamer.syst.-chr.dielňa</t>
  </si>
  <si>
    <t>6.</t>
  </si>
  <si>
    <t>Odpadové hospodárstvo</t>
  </si>
  <si>
    <t>6.1.</t>
  </si>
  <si>
    <t>Nakladanie s TKO</t>
  </si>
  <si>
    <t>6.2.</t>
  </si>
  <si>
    <t>Separácia odpadu</t>
  </si>
  <si>
    <t>7.</t>
  </si>
  <si>
    <t>Komunikácie</t>
  </si>
  <si>
    <t>7.1.</t>
  </si>
  <si>
    <t>Oprava miestnych komun.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</si>
  <si>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</si>
  <si>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</si>
  <si>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</si>
  <si>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</si>
  <si>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</si>
  <si>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</si>
  <si>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9.1.</t>
  </si>
  <si>
    <t>Materské školy</t>
  </si>
  <si>
    <t>9.1.1.</t>
  </si>
  <si>
    <t>Materská škola Nový diel</t>
  </si>
  <si>
    <t>9.1.2.</t>
  </si>
  <si>
    <t>MŠ pri ZŠsMŠ ÁFsVJM</t>
  </si>
  <si>
    <t>Št. dotácia pre MŠ pri ZŠ</t>
  </si>
  <si>
    <t>Použitie vl. príjmov</t>
  </si>
  <si>
    <t>9.2.</t>
  </si>
  <si>
    <t>Základné školy</t>
  </si>
  <si>
    <t>9.2.1.</t>
  </si>
  <si>
    <t>Zákl.škola,Nám.Konkolyho</t>
  </si>
  <si>
    <t xml:space="preserve">Použitie vl. prostr. </t>
  </si>
  <si>
    <t>Št. dotácia pre ZŠ slov.</t>
  </si>
  <si>
    <t>Vzdeláv. poukazy</t>
  </si>
  <si>
    <t>9.2.2.</t>
  </si>
  <si>
    <t>ZŠsMŠ ÁF s VJM</t>
  </si>
  <si>
    <t>Št. dotácia pre ZŠsMŠÁF</t>
  </si>
  <si>
    <t>9.3.</t>
  </si>
  <si>
    <t>Základná umelecká škola</t>
  </si>
  <si>
    <t>Použitie vl. prostr. - ZUŠ</t>
  </si>
  <si>
    <t>9.4.</t>
  </si>
  <si>
    <t>Voľnočasové aktivity</t>
  </si>
  <si>
    <t>9.4.1.</t>
  </si>
  <si>
    <t>Šk. klub pri ZŠ Nám. Konk.</t>
  </si>
  <si>
    <t>Príspevok mesta</t>
  </si>
  <si>
    <t>9.4.2.</t>
  </si>
  <si>
    <t>Šk. klub pri ZŠsMŠ ÁF</t>
  </si>
  <si>
    <t>9.4.3.</t>
  </si>
  <si>
    <t>Centrum voľného času</t>
  </si>
  <si>
    <t>9.5.</t>
  </si>
  <si>
    <t>Školské jedálne</t>
  </si>
  <si>
    <t>9.5.1.</t>
  </si>
  <si>
    <t>Šk. jedálen pri ZŠ slov.</t>
  </si>
  <si>
    <t>9.5.2.</t>
  </si>
  <si>
    <t>Šk. jedáleň pri ZŠsMŠ ÁF</t>
  </si>
  <si>
    <t>9.5.3.</t>
  </si>
  <si>
    <t>Školská jedáleň pri MŠ</t>
  </si>
  <si>
    <t>Šk. strav. v špec. ZŠ</t>
  </si>
  <si>
    <t>9.5.4.</t>
  </si>
  <si>
    <t>9.6.</t>
  </si>
  <si>
    <t>Spoločný šk. úrad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</si>
  <si>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</si>
  <si>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</si>
  <si>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</si>
  <si>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</si>
  <si>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</si>
  <si>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</si>
  <si>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</si>
  <si>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Dotácia na šport. činnosť</t>
  </si>
  <si>
    <t>11.</t>
  </si>
  <si>
    <t xml:space="preserve">Kultúra          </t>
  </si>
  <si>
    <t>11.1.</t>
  </si>
  <si>
    <t>Mestské kultúrne akcie</t>
  </si>
  <si>
    <t>11.2.</t>
  </si>
  <si>
    <t>11.4.</t>
  </si>
  <si>
    <t>Ost. aktivity v obl. kultúry</t>
  </si>
  <si>
    <t>11.5.</t>
  </si>
  <si>
    <t>Dotácie práv. osobám</t>
  </si>
  <si>
    <t>12.</t>
  </si>
  <si>
    <t>Prostredie pre život</t>
  </si>
  <si>
    <t>12.1.</t>
  </si>
  <si>
    <t>12.2.</t>
  </si>
  <si>
    <t>Aktivačná činnosť a MOS</t>
  </si>
  <si>
    <t>12.3.</t>
  </si>
  <si>
    <t>Verejné osvetlenie</t>
  </si>
  <si>
    <t>12.4.</t>
  </si>
  <si>
    <t>Vodné hospodárstvo</t>
  </si>
  <si>
    <t>12.4.2.</t>
  </si>
  <si>
    <t>Inv. akcie a súvisiace výd.</t>
  </si>
  <si>
    <t>Osadenie nových vodomerov</t>
  </si>
  <si>
    <t>12.6.</t>
  </si>
  <si>
    <t>Údržba cint. a dom smútku</t>
  </si>
  <si>
    <t>Údržba cint. a domu smútku</t>
  </si>
  <si>
    <t>12.7.</t>
  </si>
  <si>
    <t>Splácanie úrokov, úverov</t>
  </si>
  <si>
    <t>12.8.</t>
  </si>
  <si>
    <t>12.10.</t>
  </si>
  <si>
    <t>Správa nájomných bytov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</si>
  <si>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</si>
  <si>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</si>
  <si>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</si>
  <si>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</si>
  <si>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</si>
  <si>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</si>
  <si>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 xml:space="preserve">Stravovanie dôchodcov </t>
  </si>
  <si>
    <t>13.3.</t>
  </si>
  <si>
    <t>Kluby dôchodcov</t>
  </si>
  <si>
    <t>13.4.</t>
  </si>
  <si>
    <t>Sociálna pomoc deťom</t>
  </si>
  <si>
    <t>Dotácie pre žiakov</t>
  </si>
  <si>
    <t xml:space="preserve">     - doprava žiakov - ZŠ slov</t>
  </si>
  <si>
    <t xml:space="preserve">     - doprava žiakov-ZŠsMŠÁF</t>
  </si>
  <si>
    <t>13.5.</t>
  </si>
  <si>
    <t>Zar. pre seniorov SMARAGD</t>
  </si>
  <si>
    <t>Št. dotácia - pren. komp.</t>
  </si>
  <si>
    <t xml:space="preserve">Použitie vl. príjmov </t>
  </si>
  <si>
    <t>Posúdenia odkáz. na soc. sl.</t>
  </si>
  <si>
    <t>13.6.</t>
  </si>
  <si>
    <t>Dávky v hmotnej núdzi</t>
  </si>
  <si>
    <t>13.7.</t>
  </si>
  <si>
    <t>Terénna sociálna práca</t>
  </si>
  <si>
    <t xml:space="preserve">14. </t>
  </si>
  <si>
    <t>Administratíva</t>
  </si>
  <si>
    <t>14.1.</t>
  </si>
  <si>
    <t>Verejná správa</t>
  </si>
  <si>
    <t>14.3.</t>
  </si>
  <si>
    <t>Poplatky za vedenie účtov</t>
  </si>
  <si>
    <t>Výdavky spolu</t>
  </si>
  <si>
    <t xml:space="preserve">      - šk. potreby - ZŠsMŠÁF</t>
  </si>
  <si>
    <t xml:space="preserve">     - šk. potreby - ZŠ slov.</t>
  </si>
  <si>
    <t xml:space="preserve">Projekty </t>
  </si>
  <si>
    <t>Vlastné príjmy CVČ</t>
  </si>
  <si>
    <t>Št. dotácia pre MŠ</t>
  </si>
  <si>
    <t>Všeobecný mat. a údržba</t>
  </si>
  <si>
    <t>Splátka úrokov z úverov</t>
  </si>
  <si>
    <t>Splátka úverov</t>
  </si>
  <si>
    <t>Sociálna výpomoc</t>
  </si>
  <si>
    <t>9.2.3.</t>
  </si>
  <si>
    <t>Nemocenské dávky</t>
  </si>
  <si>
    <t>3.5.</t>
  </si>
  <si>
    <t>Nákup pozemkov</t>
  </si>
  <si>
    <t>Daň z nehnuteľností</t>
  </si>
  <si>
    <t>Ost. miestne dane a popl.</t>
  </si>
  <si>
    <t>Príjem z prenájmu majetku</t>
  </si>
  <si>
    <t>Príjem z predaja nehnuteľností</t>
  </si>
  <si>
    <t>Prevod z rezervného fondu</t>
  </si>
  <si>
    <t>Pokuty</t>
  </si>
  <si>
    <r>
      <rPr>
        <sz val="8"/>
        <rFont val="Arial"/>
        <family val="2"/>
      </rPr>
      <t xml:space="preserve">S p o l u </t>
    </r>
    <r>
      <rPr>
        <b/>
        <sz val="8"/>
        <rFont val="Arial"/>
        <family val="2"/>
      </rPr>
      <t xml:space="preserve">                </t>
    </r>
  </si>
  <si>
    <t>Pridelené rod. prídavky a ďalšie dávky</t>
  </si>
  <si>
    <t>12.12.</t>
  </si>
  <si>
    <t>12.13.</t>
  </si>
  <si>
    <t>Stravovanie zamest., vl. príjmy</t>
  </si>
  <si>
    <t>Platby z predaja majetku a služieb</t>
  </si>
  <si>
    <t>Št. dot. - stravovanie, šk. potr.</t>
  </si>
  <si>
    <t>Zost. št. prostr. z min. rokov</t>
  </si>
  <si>
    <t>4.2.2.</t>
  </si>
  <si>
    <t>Register adries - št. dotácia</t>
  </si>
  <si>
    <t>11.3.</t>
  </si>
  <si>
    <t>Tovary a služby-dohoda</t>
  </si>
  <si>
    <t>Ďalšie št. dotácie</t>
  </si>
  <si>
    <t>Kultúrne stred./odd. kultúry</t>
  </si>
  <si>
    <t>Aktivity v obl. kultúry-kronika</t>
  </si>
  <si>
    <t>01.1.1.</t>
  </si>
  <si>
    <t>01.1.2.</t>
  </si>
  <si>
    <t>08.4.0.</t>
  </si>
  <si>
    <t>06.2.0.</t>
  </si>
  <si>
    <t>Údržba a ost. služby</t>
  </si>
  <si>
    <t>08.3.0.</t>
  </si>
  <si>
    <t>01.6.0.</t>
  </si>
  <si>
    <t>01.3.3.</t>
  </si>
  <si>
    <t>04.4.3.</t>
  </si>
  <si>
    <t>03.1.0.</t>
  </si>
  <si>
    <t>04.2.1.</t>
  </si>
  <si>
    <t>03.2.0.</t>
  </si>
  <si>
    <t>05.1.0.</t>
  </si>
  <si>
    <t>04.5.1.</t>
  </si>
  <si>
    <t>09.1.2.</t>
  </si>
  <si>
    <t>09.5.0.</t>
  </si>
  <si>
    <t>09.6.0.1.</t>
  </si>
  <si>
    <t>08.1.0.</t>
  </si>
  <si>
    <t>08.2.0.</t>
  </si>
  <si>
    <t>08.6.0.</t>
  </si>
  <si>
    <t xml:space="preserve">Dotácie spoloč. org. </t>
  </si>
  <si>
    <t>Dotácie  cirkvám</t>
  </si>
  <si>
    <t>Dotácia - register adries</t>
  </si>
  <si>
    <t>MŠK - dotácia na údržbu</t>
  </si>
  <si>
    <t>2.1.2.</t>
  </si>
  <si>
    <t>Šp. sl., poistenie kanal.vetvy</t>
  </si>
  <si>
    <t>Príjem z výťažkov z lotérií</t>
  </si>
  <si>
    <t>Granty, sponzorské prísp.</t>
  </si>
  <si>
    <t>Použitie vl. príjmov, granty a dot.</t>
  </si>
  <si>
    <t>10.4.0.</t>
  </si>
  <si>
    <t>10.2.0.</t>
  </si>
  <si>
    <t>10.7.0.</t>
  </si>
  <si>
    <t>10.1.2.</t>
  </si>
  <si>
    <t>06.1.0.</t>
  </si>
  <si>
    <t>06.4.0.</t>
  </si>
  <si>
    <t>01.7.0.</t>
  </si>
  <si>
    <t>Reprezent. výdavky</t>
  </si>
  <si>
    <t>Odmeny posl. a súvisiace výd.</t>
  </si>
  <si>
    <t>pol.</t>
  </si>
  <si>
    <t>FNC</t>
  </si>
  <si>
    <t>podpr.</t>
  </si>
  <si>
    <t>Prípr. a vysielanie programov</t>
  </si>
  <si>
    <t>Prípr.projektov, VO - neinv. výd.</t>
  </si>
  <si>
    <t>Vlastné príjmy MŠ, granty, ...</t>
  </si>
  <si>
    <t>Vlastné príjmy ZUŠ, granty, ...</t>
  </si>
  <si>
    <t>Vrátenie nevyužitej časti dotácie</t>
  </si>
  <si>
    <t>Nem. dávky, odchodné</t>
  </si>
  <si>
    <t>12.9.</t>
  </si>
  <si>
    <t>Neinvestičné výdavky</t>
  </si>
  <si>
    <t>Spolu</t>
  </si>
  <si>
    <t>Dotácia mesta</t>
  </si>
  <si>
    <t>Modernizácia učební v ZŠ</t>
  </si>
  <si>
    <t>Projekt-Modernizácia učební</t>
  </si>
  <si>
    <t>13.8.</t>
  </si>
  <si>
    <t>Realizácia komunitného plánu</t>
  </si>
  <si>
    <t>Obstaranie kapitál. aktív</t>
  </si>
  <si>
    <t>Prevádzkové výdavky</t>
  </si>
  <si>
    <t>Prevencia proti kriminalite - projekt</t>
  </si>
  <si>
    <t>Splátka krátkodobého úveru</t>
  </si>
  <si>
    <t>5.5.</t>
  </si>
  <si>
    <t>Nemocenské dávky, odchodné</t>
  </si>
  <si>
    <t xml:space="preserve">15. </t>
  </si>
  <si>
    <t>Podnikateľská činnosť mesta</t>
  </si>
  <si>
    <t>15.1.</t>
  </si>
  <si>
    <t xml:space="preserve">Podnikateľská činnosť </t>
  </si>
  <si>
    <t xml:space="preserve">Nem. dávky </t>
  </si>
  <si>
    <t>Projekt Ihrisko - Cultplay</t>
  </si>
  <si>
    <t>Dotácie, granty, projekty</t>
  </si>
  <si>
    <t>Dotácie z NSK - neinv.</t>
  </si>
  <si>
    <t>Čl. príspevky, PN</t>
  </si>
  <si>
    <t>5.3.</t>
  </si>
  <si>
    <t>Občianska poriadková služba</t>
  </si>
  <si>
    <t>Ďalší rozvoj mesta</t>
  </si>
  <si>
    <t>Rekonštr. kaplnky</t>
  </si>
  <si>
    <t>Projekt - WFI pre mesto</t>
  </si>
  <si>
    <t>Realizácia projektu</t>
  </si>
  <si>
    <t>Vrátenie nevyužiteľnej časti dot.</t>
  </si>
  <si>
    <t>Dotácia na podporu zamest.-chr.d.</t>
  </si>
  <si>
    <t>Dotácia - projekt podpora zamestn.</t>
  </si>
  <si>
    <t>Spolufin. projektov, resp. rozvoj mesta</t>
  </si>
  <si>
    <t>Propagačné mat.</t>
  </si>
  <si>
    <t>Kultúrne podujatia mesta</t>
  </si>
  <si>
    <t>Transf.jedn., úcta k starším</t>
  </si>
  <si>
    <t>PN, odchodné, odstupné</t>
  </si>
  <si>
    <t>Rekonštr. budovy-spolufin.</t>
  </si>
  <si>
    <t>Podpora miestnej zamestnanosti - 4 osoby</t>
  </si>
  <si>
    <t>Údržba ver. zelene a MK - odd. služieb</t>
  </si>
  <si>
    <t>Dotácia mesta pre MŠ</t>
  </si>
  <si>
    <t>Dotácia mesta, spolufin. projektu</t>
  </si>
  <si>
    <t xml:space="preserve">Dotácia mesta </t>
  </si>
  <si>
    <t>Inv. dotácia mesta - RF</t>
  </si>
  <si>
    <t>Št. dot. - havarijné</t>
  </si>
  <si>
    <t>Propagačné mat. mesta</t>
  </si>
  <si>
    <t>Postupný zápočet rekonštr. NP</t>
  </si>
  <si>
    <t>údaje v €</t>
  </si>
  <si>
    <t>Skutočnosť</t>
  </si>
  <si>
    <t>Príjmy z podnikania</t>
  </si>
  <si>
    <t>Úroky z účtov, úroky z omeškania</t>
  </si>
  <si>
    <t>Dotácia od iných obcí pre SSÚ</t>
  </si>
  <si>
    <t>Dotácia šk. - asistent uč.</t>
  </si>
  <si>
    <t>Dotácie na št. dávky pre žiakov</t>
  </si>
  <si>
    <t>neinv.dotácia - výst. detského ihriska</t>
  </si>
  <si>
    <t>Dot. - Občianska poriadková hliadka</t>
  </si>
  <si>
    <t>Dotácia - Modernizácia učební</t>
  </si>
  <si>
    <t>Inv.dotácia - výst. detského ihriska</t>
  </si>
  <si>
    <t>Inv. účelová dot. - rekonštr. kaplnky</t>
  </si>
  <si>
    <t>Inv. účelová dot. - Wifi pre Hurb.</t>
  </si>
  <si>
    <t xml:space="preserve">SÚP, PHSR </t>
  </si>
  <si>
    <t xml:space="preserve">Tovary a služby </t>
  </si>
  <si>
    <t>Projekt KIP - dot. mesta</t>
  </si>
  <si>
    <t xml:space="preserve">  údaje v €</t>
  </si>
  <si>
    <t>Transf.jedn.a rod.prídavky</t>
  </si>
  <si>
    <t>Vlastné príjmy ZŠ, projekty, granty, ...</t>
  </si>
  <si>
    <t>Vl. príjmy ZŠsMŠ ÁF, projekty, granty, ...</t>
  </si>
  <si>
    <t xml:space="preserve">Dotácia mesta pre ZUŠ </t>
  </si>
  <si>
    <t>Št. dot. na stravovanie</t>
  </si>
  <si>
    <t>Strav. zamest., vl. príjmy</t>
  </si>
  <si>
    <t>Št. dot. na stravovanie detí a žiakov</t>
  </si>
  <si>
    <t>Št. dot. v obl. školstva - údržba budov</t>
  </si>
  <si>
    <t>Projekt KIP - refund.-zdroje EÚ, ŠR</t>
  </si>
  <si>
    <t>Dobropisy, náhrady, vratky, vecné bremeno</t>
  </si>
  <si>
    <t>10.3.</t>
  </si>
  <si>
    <t xml:space="preserve">Údržba štadióna </t>
  </si>
  <si>
    <t>Dotácia pre žiakov zo SZP</t>
  </si>
  <si>
    <t>Rozšírenie vodovod. siete mesta</t>
  </si>
  <si>
    <t>12.4.3.</t>
  </si>
  <si>
    <t>Oprava a obnova - vodné hosp.</t>
  </si>
  <si>
    <t>Údržba strojov a zar.</t>
  </si>
  <si>
    <t>k 30. 9. 2019</t>
  </si>
  <si>
    <t>Rozpočet</t>
  </si>
  <si>
    <t>Rozp. 2019</t>
  </si>
  <si>
    <t>III. zmena</t>
  </si>
  <si>
    <t>po II. zmene</t>
  </si>
  <si>
    <t>rozpočtu</t>
  </si>
  <si>
    <t>po zmene</t>
  </si>
  <si>
    <t xml:space="preserve">Dotácia pre SSÚ - staveb. činnosť </t>
  </si>
  <si>
    <t>III. zmena rozpočtu mesta na rok 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</si>
</sst>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S_k_-;\-* #,##0\ _S_k_-;_-* \-??\ _S_k_-;_-@_-"/>
    <numFmt numFmtId="173" formatCode="_-* #,##0.00\ _S_k_-;\-* #,##0.00\ _S_k_-;_-* \-??\ _S_k_-;_-@_-"/>
    <numFmt numFmtId="174" formatCode="dd/mm/yyyy"/>
    <numFmt numFmtId="175" formatCode="mmm\ dd"/>
    <numFmt numFmtId="176" formatCode="_-* #,##0\ _S_k_-;\-* #,##0\ _S_k_-;_-* &quot;-&quot;??\ _S_k_-;_-@_-"/>
  </numFmts>
  <fonts count="51"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14"/>
      <name val="Arial"/>
      <family val="2"/>
    </font>
    <font>
      <b/>
      <sz val="7"/>
      <name val="Arial CE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ill="0" applyBorder="0" applyAlignment="0" applyProtection="0"/>
    <xf numFmtId="0" fontId="34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8" applyNumberFormat="0" applyAlignment="0" applyProtection="0"/>
    <xf numFmtId="0" fontId="47" fillId="27" borderId="8" applyNumberFormat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35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0" xfId="33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5" xfId="33" applyNumberFormat="1" applyFont="1" applyFill="1" applyBorder="1" applyAlignment="1" applyProtection="1">
      <alignment horizontal="right"/>
      <protection/>
    </xf>
    <xf numFmtId="3" fontId="6" fillId="0" borderId="15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6" borderId="11" xfId="0" applyFont="1" applyFill="1" applyBorder="1" applyAlignment="1">
      <alignment/>
    </xf>
    <xf numFmtId="49" fontId="4" fillId="36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49" fontId="4" fillId="36" borderId="19" xfId="0" applyNumberFormat="1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33" applyNumberFormat="1" applyFont="1" applyFill="1" applyBorder="1" applyAlignment="1" applyProtection="1">
      <alignment horizontal="right"/>
      <protection/>
    </xf>
    <xf numFmtId="3" fontId="5" fillId="0" borderId="0" xfId="33" applyNumberFormat="1" applyFont="1" applyFill="1" applyBorder="1" applyAlignment="1" applyProtection="1">
      <alignment horizontal="right"/>
      <protection/>
    </xf>
    <xf numFmtId="4" fontId="6" fillId="0" borderId="0" xfId="33" applyNumberFormat="1" applyFont="1" applyFill="1" applyBorder="1" applyAlignment="1" applyProtection="1">
      <alignment horizontal="right"/>
      <protection/>
    </xf>
    <xf numFmtId="3" fontId="6" fillId="0" borderId="0" xfId="3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9" fontId="6" fillId="0" borderId="11" xfId="0" applyNumberFormat="1" applyFont="1" applyBorder="1" applyAlignment="1">
      <alignment/>
    </xf>
    <xf numFmtId="0" fontId="4" fillId="36" borderId="15" xfId="0" applyFont="1" applyFill="1" applyBorder="1" applyAlignment="1">
      <alignment/>
    </xf>
    <xf numFmtId="49" fontId="4" fillId="36" borderId="15" xfId="0" applyNumberFormat="1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36" borderId="21" xfId="0" applyNumberFormat="1" applyFont="1" applyFill="1" applyBorder="1" applyAlignment="1">
      <alignment horizontal="right"/>
    </xf>
    <xf numFmtId="3" fontId="4" fillId="36" borderId="22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6" fillId="0" borderId="15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6" fillId="37" borderId="15" xfId="0" applyFont="1" applyFill="1" applyBorder="1" applyAlignment="1">
      <alignment/>
    </xf>
    <xf numFmtId="3" fontId="4" fillId="36" borderId="15" xfId="33" applyNumberFormat="1" applyFont="1" applyFill="1" applyBorder="1" applyAlignment="1" applyProtection="1">
      <alignment horizontal="right"/>
      <protection/>
    </xf>
    <xf numFmtId="174" fontId="6" fillId="0" borderId="15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49" fontId="6" fillId="37" borderId="15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/>
    </xf>
    <xf numFmtId="0" fontId="4" fillId="37" borderId="15" xfId="0" applyFont="1" applyFill="1" applyBorder="1" applyAlignment="1">
      <alignment/>
    </xf>
    <xf numFmtId="3" fontId="4" fillId="36" borderId="15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49" fontId="4" fillId="37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6" fillId="0" borderId="2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1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36" borderId="21" xfId="0" applyNumberFormat="1" applyFont="1" applyFill="1" applyBorder="1" applyAlignment="1">
      <alignment horizontal="right"/>
    </xf>
    <xf numFmtId="4" fontId="4" fillId="36" borderId="15" xfId="33" applyNumberFormat="1" applyFont="1" applyFill="1" applyBorder="1" applyAlignment="1" applyProtection="1">
      <alignment horizontal="right"/>
      <protection/>
    </xf>
    <xf numFmtId="4" fontId="4" fillId="36" borderId="15" xfId="0" applyNumberFormat="1" applyFont="1" applyFill="1" applyBorder="1" applyAlignment="1">
      <alignment horizontal="right"/>
    </xf>
    <xf numFmtId="4" fontId="4" fillId="36" borderId="15" xfId="0" applyNumberFormat="1" applyFont="1" applyFill="1" applyBorder="1" applyAlignment="1">
      <alignment/>
    </xf>
    <xf numFmtId="4" fontId="4" fillId="36" borderId="22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4" fontId="6" fillId="0" borderId="15" xfId="33" applyNumberFormat="1" applyFont="1" applyFill="1" applyBorder="1" applyAlignment="1" applyProtection="1">
      <alignment horizontal="right"/>
      <protection/>
    </xf>
    <xf numFmtId="4" fontId="5" fillId="0" borderId="15" xfId="33" applyNumberFormat="1" applyFont="1" applyFill="1" applyBorder="1" applyAlignment="1" applyProtection="1">
      <alignment horizontal="right"/>
      <protection/>
    </xf>
    <xf numFmtId="3" fontId="5" fillId="0" borderId="15" xfId="33" applyNumberFormat="1" applyFont="1" applyFill="1" applyBorder="1" applyAlignment="1" applyProtection="1">
      <alignment horizontal="right"/>
      <protection/>
    </xf>
    <xf numFmtId="4" fontId="4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4" fontId="6" fillId="0" borderId="15" xfId="38" applyNumberFormat="1" applyFont="1" applyFill="1" applyBorder="1" applyAlignment="1" applyProtection="1">
      <alignment/>
      <protection/>
    </xf>
    <xf numFmtId="3" fontId="6" fillId="0" borderId="15" xfId="38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9" fontId="4" fillId="35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28" xfId="0" applyFont="1" applyFill="1" applyBorder="1" applyAlignment="1">
      <alignment/>
    </xf>
    <xf numFmtId="0" fontId="14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4" fontId="14" fillId="0" borderId="31" xfId="0" applyNumberFormat="1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14" fillId="0" borderId="34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0" borderId="32" xfId="0" applyFont="1" applyBorder="1" applyAlignment="1">
      <alignment/>
    </xf>
    <xf numFmtId="49" fontId="4" fillId="0" borderId="3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4" fillId="0" borderId="36" xfId="0" applyFont="1" applyBorder="1" applyAlignment="1">
      <alignment/>
    </xf>
    <xf numFmtId="0" fontId="6" fillId="0" borderId="37" xfId="0" applyFont="1" applyBorder="1" applyAlignment="1">
      <alignment/>
    </xf>
    <xf numFmtId="49" fontId="4" fillId="0" borderId="38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4" xfId="0" applyFont="1" applyFill="1" applyBorder="1" applyAlignment="1">
      <alignment horizontal="center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Excel_BuiltIn_Dobrá" xfId="37"/>
    <cellStyle name="Excel_BuiltIn_Zl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álna 2" xfId="48"/>
    <cellStyle name="Normálna 3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30" zoomScaleNormal="130" workbookViewId="0" topLeftCell="A1">
      <selection activeCell="F1" sqref="F1"/>
    </sheetView>
  </sheetViews>
  <sheetFormatPr defaultColWidth="9.140625" defaultRowHeight="12.75"/>
  <cols>
    <col min="1" max="1" width="6.140625" style="3" customWidth="1"/>
    <col min="2" max="2" width="28.00390625" style="3" customWidth="1"/>
    <col min="3" max="3" width="10.57421875" style="3" customWidth="1"/>
    <col min="4" max="6" width="8.8515625" style="2" customWidth="1"/>
    <col min="7" max="7" width="11.7109375" style="88" bestFit="1" customWidth="1"/>
    <col min="8" max="8" width="12.28125" style="0" customWidth="1"/>
    <col min="9" max="9" width="12.140625" style="0" bestFit="1" customWidth="1"/>
  </cols>
  <sheetData>
    <row r="1" spans="1:3" ht="18.75" customHeight="1">
      <c r="A1" s="125" t="s">
        <v>404</v>
      </c>
      <c r="B1"/>
      <c r="C1"/>
    </row>
    <row r="2" spans="1:3" ht="18.75" customHeight="1">
      <c r="A2" s="125"/>
      <c r="B2"/>
      <c r="C2"/>
    </row>
    <row r="3" spans="1:6" ht="13.5" customHeight="1" thickBot="1">
      <c r="A3" s="4" t="s">
        <v>0</v>
      </c>
      <c r="B3" s="108"/>
      <c r="C3"/>
      <c r="D3" s="9"/>
      <c r="E3" s="9"/>
      <c r="F3" s="9" t="s">
        <v>378</v>
      </c>
    </row>
    <row r="4" spans="1:6" ht="13.5" thickBot="1">
      <c r="A4" s="136" t="s">
        <v>1</v>
      </c>
      <c r="B4" s="29" t="s">
        <v>2</v>
      </c>
      <c r="C4" s="82" t="s">
        <v>363</v>
      </c>
      <c r="D4" s="126" t="s">
        <v>398</v>
      </c>
      <c r="E4" s="127" t="s">
        <v>399</v>
      </c>
      <c r="F4" s="128" t="s">
        <v>397</v>
      </c>
    </row>
    <row r="5" spans="1:6" ht="13.5" thickBot="1">
      <c r="A5" s="137"/>
      <c r="B5" s="30"/>
      <c r="C5" s="83" t="s">
        <v>396</v>
      </c>
      <c r="D5" s="129" t="s">
        <v>400</v>
      </c>
      <c r="E5" s="130" t="s">
        <v>401</v>
      </c>
      <c r="F5" s="138" t="s">
        <v>402</v>
      </c>
    </row>
    <row r="6" spans="1:6" ht="12.75">
      <c r="A6" s="114">
        <v>110</v>
      </c>
      <c r="B6" s="32" t="s">
        <v>3</v>
      </c>
      <c r="C6" s="84">
        <v>2240147.71</v>
      </c>
      <c r="D6" s="63">
        <v>2955710</v>
      </c>
      <c r="E6" s="63">
        <v>11380</v>
      </c>
      <c r="F6" s="63">
        <f>SUM(D6:E6)</f>
        <v>2967090</v>
      </c>
    </row>
    <row r="7" spans="1:6" ht="12" customHeight="1">
      <c r="A7" s="31">
        <v>120</v>
      </c>
      <c r="B7" s="31" t="s">
        <v>247</v>
      </c>
      <c r="C7" s="85">
        <v>350864.6</v>
      </c>
      <c r="D7" s="33">
        <v>442000</v>
      </c>
      <c r="E7" s="33">
        <v>11200</v>
      </c>
      <c r="F7" s="33">
        <v>453200</v>
      </c>
    </row>
    <row r="8" spans="1:8" ht="12" customHeight="1">
      <c r="A8" s="31">
        <v>130</v>
      </c>
      <c r="B8" s="31" t="s">
        <v>248</v>
      </c>
      <c r="C8" s="85">
        <v>102189.08</v>
      </c>
      <c r="D8" s="33">
        <v>103000</v>
      </c>
      <c r="E8" s="33">
        <v>11040</v>
      </c>
      <c r="F8" s="33">
        <v>114040</v>
      </c>
      <c r="H8" s="88"/>
    </row>
    <row r="9" spans="1:8" ht="11.25" customHeight="1">
      <c r="A9" s="31">
        <v>210</v>
      </c>
      <c r="B9" s="31" t="s">
        <v>249</v>
      </c>
      <c r="C9" s="85">
        <v>159037.78</v>
      </c>
      <c r="D9" s="33">
        <v>262701</v>
      </c>
      <c r="E9" s="33">
        <v>5350</v>
      </c>
      <c r="F9" s="33">
        <v>268051</v>
      </c>
      <c r="H9" s="88"/>
    </row>
    <row r="10" spans="1:8" ht="11.25" customHeight="1">
      <c r="A10" s="31">
        <v>210</v>
      </c>
      <c r="B10" s="31" t="s">
        <v>364</v>
      </c>
      <c r="C10" s="85">
        <v>100437.75</v>
      </c>
      <c r="D10" s="33">
        <v>131900</v>
      </c>
      <c r="E10" s="33">
        <v>10300</v>
      </c>
      <c r="F10" s="33">
        <v>142200</v>
      </c>
      <c r="H10" s="88"/>
    </row>
    <row r="11" spans="1:8" ht="12" customHeight="1">
      <c r="A11" s="31">
        <v>220</v>
      </c>
      <c r="B11" s="31" t="s">
        <v>4</v>
      </c>
      <c r="C11" s="85">
        <v>24337.35</v>
      </c>
      <c r="D11" s="34">
        <v>25000</v>
      </c>
      <c r="E11" s="34">
        <v>3000</v>
      </c>
      <c r="F11" s="34">
        <v>28000</v>
      </c>
      <c r="H11" s="88"/>
    </row>
    <row r="12" spans="1:8" ht="12" customHeight="1">
      <c r="A12" s="31">
        <v>220</v>
      </c>
      <c r="B12" s="31" t="s">
        <v>252</v>
      </c>
      <c r="C12" s="85">
        <v>1991.27</v>
      </c>
      <c r="D12" s="34">
        <v>200</v>
      </c>
      <c r="E12" s="34">
        <v>2500</v>
      </c>
      <c r="F12" s="34">
        <v>2700</v>
      </c>
      <c r="H12" s="88"/>
    </row>
    <row r="13" spans="1:8" ht="12" customHeight="1">
      <c r="A13" s="31">
        <v>220</v>
      </c>
      <c r="B13" s="31" t="s">
        <v>258</v>
      </c>
      <c r="C13" s="86">
        <v>94874.64</v>
      </c>
      <c r="D13" s="34">
        <v>127540</v>
      </c>
      <c r="E13" s="34"/>
      <c r="F13" s="34">
        <v>127540</v>
      </c>
      <c r="H13" s="88"/>
    </row>
    <row r="14" spans="1:8" ht="11.25" customHeight="1">
      <c r="A14" s="31"/>
      <c r="B14" s="31" t="s">
        <v>5</v>
      </c>
      <c r="C14" s="86">
        <v>205277.45</v>
      </c>
      <c r="D14" s="34">
        <v>290150</v>
      </c>
      <c r="E14" s="34">
        <v>-16450</v>
      </c>
      <c r="F14" s="34">
        <v>273700</v>
      </c>
      <c r="H14" s="88"/>
    </row>
    <row r="15" spans="1:8" ht="12" customHeight="1">
      <c r="A15" s="31"/>
      <c r="B15" s="31" t="s">
        <v>311</v>
      </c>
      <c r="C15" s="86">
        <v>60237.74</v>
      </c>
      <c r="D15" s="34">
        <v>74361</v>
      </c>
      <c r="E15" s="34">
        <v>4229</v>
      </c>
      <c r="F15" s="34">
        <v>78590</v>
      </c>
      <c r="H15" s="88"/>
    </row>
    <row r="16" spans="1:8" ht="12" customHeight="1">
      <c r="A16" s="31">
        <v>220</v>
      </c>
      <c r="B16" s="31" t="s">
        <v>237</v>
      </c>
      <c r="C16" s="86">
        <v>7939</v>
      </c>
      <c r="D16" s="34">
        <v>7500</v>
      </c>
      <c r="E16" s="34">
        <v>1000</v>
      </c>
      <c r="F16" s="34">
        <v>8500</v>
      </c>
      <c r="H16" s="88"/>
    </row>
    <row r="17" spans="1:9" ht="12" customHeight="1">
      <c r="A17" s="31"/>
      <c r="B17" s="31" t="s">
        <v>380</v>
      </c>
      <c r="C17" s="86">
        <v>97885.89</v>
      </c>
      <c r="D17" s="34">
        <v>132827</v>
      </c>
      <c r="E17" s="34">
        <v>30620</v>
      </c>
      <c r="F17" s="34">
        <v>163447</v>
      </c>
      <c r="H17" s="15"/>
      <c r="I17" s="7"/>
    </row>
    <row r="18" spans="1:8" ht="12" customHeight="1">
      <c r="A18" s="31"/>
      <c r="B18" s="31" t="s">
        <v>381</v>
      </c>
      <c r="C18" s="86">
        <v>26920.56</v>
      </c>
      <c r="D18" s="34">
        <v>71869</v>
      </c>
      <c r="E18" s="34">
        <v>10300</v>
      </c>
      <c r="F18" s="34">
        <v>82169</v>
      </c>
      <c r="H18" s="88"/>
    </row>
    <row r="19" spans="1:8" ht="12" customHeight="1">
      <c r="A19" s="31"/>
      <c r="B19" s="31" t="s">
        <v>312</v>
      </c>
      <c r="C19" s="86">
        <v>21929.8</v>
      </c>
      <c r="D19" s="34">
        <v>34800</v>
      </c>
      <c r="E19" s="34">
        <v>4000</v>
      </c>
      <c r="F19" s="34">
        <v>38800</v>
      </c>
      <c r="H19" s="88"/>
    </row>
    <row r="20" spans="1:8" ht="12" customHeight="1">
      <c r="A20" s="31">
        <v>230</v>
      </c>
      <c r="B20" s="31" t="s">
        <v>250</v>
      </c>
      <c r="C20" s="86">
        <v>2066.5</v>
      </c>
      <c r="D20" s="34">
        <v>7000</v>
      </c>
      <c r="E20" s="34"/>
      <c r="F20" s="34">
        <v>7000</v>
      </c>
      <c r="H20" s="88"/>
    </row>
    <row r="21" spans="1:8" ht="11.25" customHeight="1">
      <c r="A21" s="62">
        <v>240</v>
      </c>
      <c r="B21" s="31" t="s">
        <v>365</v>
      </c>
      <c r="C21" s="86"/>
      <c r="D21" s="31">
        <v>50</v>
      </c>
      <c r="E21" s="31"/>
      <c r="F21" s="31">
        <v>50</v>
      </c>
      <c r="H21" s="88"/>
    </row>
    <row r="22" spans="1:8" ht="11.25" customHeight="1">
      <c r="A22" s="31">
        <v>290</v>
      </c>
      <c r="B22" s="31" t="s">
        <v>366</v>
      </c>
      <c r="C22" s="86">
        <v>9505.81</v>
      </c>
      <c r="D22" s="34">
        <v>29100</v>
      </c>
      <c r="E22" s="34">
        <v>2000</v>
      </c>
      <c r="F22" s="34">
        <v>31100</v>
      </c>
      <c r="H22" s="88"/>
    </row>
    <row r="23" spans="1:8" ht="12" customHeight="1">
      <c r="A23" s="31">
        <v>290</v>
      </c>
      <c r="B23" s="31" t="s">
        <v>294</v>
      </c>
      <c r="C23" s="86">
        <v>14594.72</v>
      </c>
      <c r="D23" s="34">
        <v>40000</v>
      </c>
      <c r="E23" s="34"/>
      <c r="F23" s="34">
        <v>40000</v>
      </c>
      <c r="H23" s="15"/>
    </row>
    <row r="24" spans="1:8" ht="12" customHeight="1">
      <c r="A24" s="31">
        <v>290</v>
      </c>
      <c r="B24" s="31" t="s">
        <v>388</v>
      </c>
      <c r="C24" s="86">
        <v>30531.46</v>
      </c>
      <c r="D24" s="34">
        <v>28571</v>
      </c>
      <c r="E24" s="34">
        <v>3000</v>
      </c>
      <c r="F24" s="34">
        <v>31571</v>
      </c>
      <c r="H24" s="124"/>
    </row>
    <row r="25" spans="1:8" ht="11.25" customHeight="1">
      <c r="A25" s="31">
        <v>310</v>
      </c>
      <c r="B25" s="31" t="s">
        <v>295</v>
      </c>
      <c r="C25" s="86">
        <v>5170.04</v>
      </c>
      <c r="D25" s="34">
        <v>5180</v>
      </c>
      <c r="E25" s="34">
        <v>755</v>
      </c>
      <c r="F25" s="34">
        <v>5935</v>
      </c>
      <c r="H25" s="88"/>
    </row>
    <row r="26" spans="1:8" ht="12" customHeight="1">
      <c r="A26" s="31">
        <v>310</v>
      </c>
      <c r="B26" s="31" t="s">
        <v>6</v>
      </c>
      <c r="C26" s="86">
        <v>12326.8</v>
      </c>
      <c r="D26" s="33">
        <v>12330</v>
      </c>
      <c r="E26" s="33"/>
      <c r="F26" s="33">
        <v>12330</v>
      </c>
      <c r="H26" s="88"/>
    </row>
    <row r="27" spans="1:8" ht="12" customHeight="1">
      <c r="A27" s="31">
        <v>310</v>
      </c>
      <c r="B27" s="31" t="s">
        <v>403</v>
      </c>
      <c r="C27" s="86">
        <v>27401.19</v>
      </c>
      <c r="D27" s="34">
        <v>27600</v>
      </c>
      <c r="E27" s="34"/>
      <c r="F27" s="34">
        <v>27600</v>
      </c>
      <c r="H27" s="88"/>
    </row>
    <row r="28" spans="1:8" ht="11.25" customHeight="1">
      <c r="A28" s="31">
        <v>310</v>
      </c>
      <c r="B28" s="31" t="s">
        <v>7</v>
      </c>
      <c r="C28" s="86">
        <v>905325</v>
      </c>
      <c r="D28" s="34">
        <v>1222218</v>
      </c>
      <c r="E28" s="34">
        <v>24557</v>
      </c>
      <c r="F28" s="34">
        <v>1246775</v>
      </c>
      <c r="H28" s="88"/>
    </row>
    <row r="29" spans="1:8" ht="12" customHeight="1">
      <c r="A29" s="31">
        <v>310</v>
      </c>
      <c r="B29" s="31" t="s">
        <v>8</v>
      </c>
      <c r="C29" s="86">
        <v>3200</v>
      </c>
      <c r="D29" s="35">
        <v>7600</v>
      </c>
      <c r="E29" s="35">
        <v>150</v>
      </c>
      <c r="F29" s="35">
        <v>7750</v>
      </c>
      <c r="H29" s="88"/>
    </row>
    <row r="30" spans="1:8" ht="11.25" customHeight="1">
      <c r="A30" s="31">
        <v>310</v>
      </c>
      <c r="B30" s="31" t="s">
        <v>9</v>
      </c>
      <c r="C30" s="86">
        <v>10540</v>
      </c>
      <c r="D30" s="34">
        <v>16732</v>
      </c>
      <c r="E30" s="34">
        <v>1500</v>
      </c>
      <c r="F30" s="34">
        <v>18232</v>
      </c>
      <c r="H30" s="88"/>
    </row>
    <row r="31" spans="1:8" ht="12.75">
      <c r="A31" s="31">
        <v>310</v>
      </c>
      <c r="B31" s="31" t="s">
        <v>367</v>
      </c>
      <c r="C31" s="86">
        <v>16910</v>
      </c>
      <c r="D31" s="34">
        <v>20606</v>
      </c>
      <c r="E31" s="34"/>
      <c r="F31" s="34">
        <v>20606</v>
      </c>
      <c r="H31" s="88"/>
    </row>
    <row r="32" spans="1:8" ht="12.75">
      <c r="A32" s="31">
        <v>310</v>
      </c>
      <c r="B32" s="9" t="s">
        <v>386</v>
      </c>
      <c r="C32" s="86">
        <v>21393</v>
      </c>
      <c r="D32" s="34">
        <v>21393</v>
      </c>
      <c r="E32" s="34"/>
      <c r="F32" s="34">
        <v>21393</v>
      </c>
      <c r="H32" s="88"/>
    </row>
    <row r="33" spans="1:9" ht="12.75">
      <c r="A33" s="31">
        <v>310</v>
      </c>
      <c r="B33" s="31" t="s">
        <v>10</v>
      </c>
      <c r="C33" s="86">
        <v>5280</v>
      </c>
      <c r="D33" s="34">
        <v>9000</v>
      </c>
      <c r="E33" s="34">
        <v>-201</v>
      </c>
      <c r="F33" s="34">
        <v>8799</v>
      </c>
      <c r="G33" s="124"/>
      <c r="H33" s="7"/>
      <c r="I33" s="7"/>
    </row>
    <row r="34" spans="1:8" ht="12.75">
      <c r="A34" s="31">
        <v>310</v>
      </c>
      <c r="B34" s="31" t="s">
        <v>385</v>
      </c>
      <c r="C34" s="86">
        <v>58320</v>
      </c>
      <c r="D34" s="34">
        <v>61950</v>
      </c>
      <c r="E34" s="34">
        <v>-2600</v>
      </c>
      <c r="F34" s="34">
        <v>59350</v>
      </c>
      <c r="H34" s="88"/>
    </row>
    <row r="35" spans="1:8" ht="12.75">
      <c r="A35" s="31">
        <v>310</v>
      </c>
      <c r="B35" s="31" t="s">
        <v>368</v>
      </c>
      <c r="C35" s="86">
        <v>1619.4</v>
      </c>
      <c r="D35" s="34">
        <v>4500</v>
      </c>
      <c r="E35" s="34">
        <v>950</v>
      </c>
      <c r="F35" s="34">
        <v>5450</v>
      </c>
      <c r="H35" s="88"/>
    </row>
    <row r="36" spans="1:8" ht="12.75">
      <c r="A36" s="31">
        <v>310</v>
      </c>
      <c r="B36" s="31" t="s">
        <v>11</v>
      </c>
      <c r="C36" s="86">
        <v>12225</v>
      </c>
      <c r="D36" s="34">
        <v>14600</v>
      </c>
      <c r="E36" s="34">
        <v>1700</v>
      </c>
      <c r="F36" s="34">
        <v>16300</v>
      </c>
      <c r="H36" s="88"/>
    </row>
    <row r="37" spans="1:6" ht="12.75">
      <c r="A37" s="31">
        <v>310</v>
      </c>
      <c r="B37" s="31" t="s">
        <v>12</v>
      </c>
      <c r="C37" s="86">
        <v>289440</v>
      </c>
      <c r="D37" s="34">
        <v>385920</v>
      </c>
      <c r="E37" s="34"/>
      <c r="F37" s="34">
        <v>385920</v>
      </c>
    </row>
    <row r="38" spans="1:6" ht="12.75">
      <c r="A38" s="31">
        <v>310</v>
      </c>
      <c r="B38" s="31" t="s">
        <v>13</v>
      </c>
      <c r="C38" s="86">
        <v>2544.47</v>
      </c>
      <c r="D38" s="34">
        <v>6000</v>
      </c>
      <c r="E38" s="34"/>
      <c r="F38" s="34">
        <v>6000</v>
      </c>
    </row>
    <row r="39" spans="1:6" ht="12.75">
      <c r="A39" s="31">
        <v>310</v>
      </c>
      <c r="B39" s="31" t="s">
        <v>345</v>
      </c>
      <c r="C39" s="86">
        <v>6702.7</v>
      </c>
      <c r="D39" s="34">
        <v>7500</v>
      </c>
      <c r="E39" s="34">
        <v>1500</v>
      </c>
      <c r="F39" s="34">
        <v>9000</v>
      </c>
    </row>
    <row r="40" spans="1:6" ht="12.75">
      <c r="A40" s="31">
        <v>310</v>
      </c>
      <c r="B40" s="31" t="s">
        <v>254</v>
      </c>
      <c r="C40" s="86">
        <v>10702.68</v>
      </c>
      <c r="D40" s="35">
        <v>16900</v>
      </c>
      <c r="E40" s="35"/>
      <c r="F40" s="35">
        <v>16900</v>
      </c>
    </row>
    <row r="41" spans="1:6" ht="12.75">
      <c r="A41" s="31">
        <v>310</v>
      </c>
      <c r="B41" s="31" t="s">
        <v>14</v>
      </c>
      <c r="C41" s="86">
        <v>698.2</v>
      </c>
      <c r="D41" s="35">
        <v>720</v>
      </c>
      <c r="E41" s="35"/>
      <c r="F41" s="35">
        <v>720</v>
      </c>
    </row>
    <row r="42" spans="1:6" ht="12.75">
      <c r="A42" s="31">
        <v>310</v>
      </c>
      <c r="B42" s="31" t="s">
        <v>15</v>
      </c>
      <c r="C42" s="86">
        <v>2464.77</v>
      </c>
      <c r="D42" s="35">
        <v>2565</v>
      </c>
      <c r="E42" s="35"/>
      <c r="F42" s="35">
        <v>2565</v>
      </c>
    </row>
    <row r="43" spans="1:6" ht="12.75">
      <c r="A43" s="31">
        <v>310</v>
      </c>
      <c r="B43" s="31" t="s">
        <v>290</v>
      </c>
      <c r="C43" s="86">
        <v>267.6</v>
      </c>
      <c r="D43" s="35">
        <v>1146</v>
      </c>
      <c r="E43" s="35">
        <v>-600</v>
      </c>
      <c r="F43" s="35">
        <v>546</v>
      </c>
    </row>
    <row r="44" spans="1:6" ht="12.75">
      <c r="A44" s="31">
        <v>310</v>
      </c>
      <c r="B44" s="31" t="s">
        <v>16</v>
      </c>
      <c r="C44" s="86">
        <v>11357.11</v>
      </c>
      <c r="D44" s="35">
        <v>14550</v>
      </c>
      <c r="E44" s="35">
        <v>-3000</v>
      </c>
      <c r="F44" s="35">
        <v>11550</v>
      </c>
    </row>
    <row r="45" spans="1:6" ht="12.75">
      <c r="A45" s="31">
        <v>310</v>
      </c>
      <c r="B45" s="31" t="s">
        <v>346</v>
      </c>
      <c r="C45" s="86">
        <v>6667.31</v>
      </c>
      <c r="D45" s="35">
        <v>20246</v>
      </c>
      <c r="E45" s="35"/>
      <c r="F45" s="35">
        <v>20246</v>
      </c>
    </row>
    <row r="46" spans="1:6" ht="12.75">
      <c r="A46" s="31">
        <v>310</v>
      </c>
      <c r="B46" s="31" t="s">
        <v>17</v>
      </c>
      <c r="C46" s="86">
        <v>23233.88</v>
      </c>
      <c r="D46" s="34">
        <v>27100</v>
      </c>
      <c r="E46" s="34">
        <v>4400</v>
      </c>
      <c r="F46" s="34">
        <v>31500</v>
      </c>
    </row>
    <row r="47" spans="1:6" ht="12.75">
      <c r="A47" s="31">
        <v>310</v>
      </c>
      <c r="B47" s="31" t="s">
        <v>336</v>
      </c>
      <c r="C47" s="86"/>
      <c r="D47" s="35">
        <v>3100</v>
      </c>
      <c r="E47" s="35">
        <v>300</v>
      </c>
      <c r="F47" s="35">
        <v>3400</v>
      </c>
    </row>
    <row r="48" spans="1:6" ht="12.75">
      <c r="A48" s="62">
        <v>310</v>
      </c>
      <c r="B48" s="31" t="s">
        <v>369</v>
      </c>
      <c r="C48" s="62">
        <v>2507.41</v>
      </c>
      <c r="D48" s="31">
        <v>10460</v>
      </c>
      <c r="E48" s="31">
        <v>-5640</v>
      </c>
      <c r="F48" s="31">
        <v>4820</v>
      </c>
    </row>
    <row r="49" spans="1:6" ht="12.75">
      <c r="A49" s="62">
        <v>310</v>
      </c>
      <c r="B49" s="62" t="s">
        <v>370</v>
      </c>
      <c r="C49" s="62"/>
      <c r="D49" s="31">
        <v>29503</v>
      </c>
      <c r="E49" s="31">
        <v>-13000</v>
      </c>
      <c r="F49" s="31">
        <v>16503</v>
      </c>
    </row>
    <row r="50" spans="1:6" ht="12.75">
      <c r="A50" s="31">
        <v>320</v>
      </c>
      <c r="B50" s="31" t="s">
        <v>371</v>
      </c>
      <c r="C50" s="86"/>
      <c r="D50" s="35">
        <v>183735</v>
      </c>
      <c r="E50" s="35">
        <v>-183735</v>
      </c>
      <c r="F50" s="35">
        <v>0</v>
      </c>
    </row>
    <row r="51" spans="1:6" ht="12.75">
      <c r="A51" s="31">
        <v>320</v>
      </c>
      <c r="B51" s="31" t="s">
        <v>372</v>
      </c>
      <c r="C51" s="86">
        <v>1260</v>
      </c>
      <c r="D51" s="33">
        <v>144760</v>
      </c>
      <c r="E51" s="33"/>
      <c r="F51" s="33">
        <v>144760</v>
      </c>
    </row>
    <row r="52" spans="1:6" ht="12.75">
      <c r="A52" s="31">
        <v>320</v>
      </c>
      <c r="B52" s="31" t="s">
        <v>373</v>
      </c>
      <c r="C52" s="86">
        <v>3300</v>
      </c>
      <c r="D52" s="33">
        <v>3300</v>
      </c>
      <c r="E52" s="33"/>
      <c r="F52" s="33">
        <v>3300</v>
      </c>
    </row>
    <row r="53" spans="1:7" s="1" customFormat="1" ht="12.75">
      <c r="A53" s="31">
        <v>320</v>
      </c>
      <c r="B53" s="31" t="s">
        <v>374</v>
      </c>
      <c r="C53" s="86"/>
      <c r="D53" s="33">
        <v>14250</v>
      </c>
      <c r="E53" s="33"/>
      <c r="F53" s="33">
        <v>14250</v>
      </c>
      <c r="G53" s="113"/>
    </row>
    <row r="54" spans="1:7" s="1" customFormat="1" ht="12.75">
      <c r="A54" s="31">
        <v>450</v>
      </c>
      <c r="B54" s="31" t="s">
        <v>260</v>
      </c>
      <c r="C54" s="85">
        <v>24533.63</v>
      </c>
      <c r="D54" s="33">
        <v>25573</v>
      </c>
      <c r="E54" s="33"/>
      <c r="F54" s="33">
        <v>25573</v>
      </c>
      <c r="G54" s="113"/>
    </row>
    <row r="55" spans="1:6" ht="13.5" thickBot="1">
      <c r="A55" s="115">
        <v>450</v>
      </c>
      <c r="B55" s="31" t="s">
        <v>251</v>
      </c>
      <c r="C55" s="85">
        <v>63024.47</v>
      </c>
      <c r="D55" s="33">
        <v>279978</v>
      </c>
      <c r="E55" s="33">
        <v>-69835</v>
      </c>
      <c r="F55" s="33">
        <v>210143</v>
      </c>
    </row>
    <row r="56" spans="1:6" ht="11.25" customHeight="1" thickBot="1">
      <c r="A56" s="36"/>
      <c r="B56" s="36" t="s">
        <v>18</v>
      </c>
      <c r="C56" s="87">
        <f>SUM(C6:C55)</f>
        <v>5079183.77</v>
      </c>
      <c r="D56" s="59">
        <f>SUM(D6:D55)</f>
        <v>7365294</v>
      </c>
      <c r="E56" s="59">
        <f>SUM(E6:E55)</f>
        <v>-149330</v>
      </c>
      <c r="F56" s="59">
        <f>SUM(F6:F55)</f>
        <v>7215964</v>
      </c>
    </row>
    <row r="57" spans="1:6" ht="12.75">
      <c r="A57" s="13"/>
      <c r="B57" s="13"/>
      <c r="C57" s="110"/>
      <c r="D57" s="11"/>
      <c r="E57" s="11"/>
      <c r="F57" s="11"/>
    </row>
    <row r="58" spans="1:6" ht="12.75">
      <c r="A58" s="13"/>
      <c r="B58" s="9"/>
      <c r="C58" s="113"/>
      <c r="D58" s="11"/>
      <c r="E58" s="11"/>
      <c r="F58" s="11"/>
    </row>
    <row r="59" spans="1:6" ht="12.75">
      <c r="A59" s="121"/>
      <c r="B59" s="12"/>
      <c r="C59" s="113"/>
      <c r="D59" s="122"/>
      <c r="E59" s="122"/>
      <c r="F59" s="122"/>
    </row>
    <row r="60" spans="1:6" ht="12.75">
      <c r="A60" s="12"/>
      <c r="B60" s="12"/>
      <c r="C60" s="25"/>
      <c r="D60" s="8"/>
      <c r="E60" s="8"/>
      <c r="F60" s="8"/>
    </row>
    <row r="61" spans="1:6" ht="12.75">
      <c r="A61" s="12"/>
      <c r="B61" s="12"/>
      <c r="C61" s="15"/>
      <c r="D61" s="16"/>
      <c r="E61" s="16"/>
      <c r="F61" s="16"/>
    </row>
    <row r="62" spans="1:6" ht="12.75">
      <c r="A62" s="12"/>
      <c r="B62" s="9"/>
      <c r="C62" s="15"/>
      <c r="D62" s="16"/>
      <c r="E62" s="16"/>
      <c r="F62" s="16"/>
    </row>
    <row r="63" spans="1:6" ht="12.75">
      <c r="A63" s="12"/>
      <c r="B63" s="12"/>
      <c r="C63" s="25"/>
      <c r="D63" s="8"/>
      <c r="E63" s="8"/>
      <c r="F63" s="8"/>
    </row>
    <row r="64" spans="1:6" ht="12.75">
      <c r="A64" s="12"/>
      <c r="B64" s="12"/>
      <c r="C64" s="15"/>
      <c r="D64" s="16"/>
      <c r="E64" s="16"/>
      <c r="F64" s="16"/>
    </row>
    <row r="65" spans="1:7" ht="12.75">
      <c r="A65" s="12"/>
      <c r="B65" s="14"/>
      <c r="C65" s="123"/>
      <c r="D65" s="11"/>
      <c r="E65" s="11"/>
      <c r="F65" s="11"/>
      <c r="G65"/>
    </row>
    <row r="66" spans="4:7" ht="12.75">
      <c r="D66" s="3"/>
      <c r="E66" s="3"/>
      <c r="F66" s="3"/>
      <c r="G66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4"/>
  <sheetViews>
    <sheetView zoomScale="110" zoomScaleNormal="110" zoomScalePageLayoutView="0" workbookViewId="0" topLeftCell="A1">
      <selection activeCell="L320" sqref="L320"/>
    </sheetView>
  </sheetViews>
  <sheetFormatPr defaultColWidth="9.140625" defaultRowHeight="12.75"/>
  <cols>
    <col min="1" max="1" width="5.140625" style="109" customWidth="1"/>
    <col min="2" max="2" width="6.140625" style="120" customWidth="1"/>
    <col min="3" max="3" width="4.421875" style="109" customWidth="1"/>
    <col min="4" max="4" width="23.7109375" style="109" customWidth="1"/>
    <col min="5" max="5" width="11.140625" style="88" customWidth="1"/>
    <col min="6" max="6" width="11.140625" style="109" customWidth="1"/>
    <col min="7" max="7" width="9.7109375" style="109" customWidth="1"/>
    <col min="8" max="8" width="10.421875" style="109" customWidth="1"/>
    <col min="9" max="9" width="10.57421875" style="3" customWidth="1"/>
    <col min="10" max="10" width="10.8515625" style="3" customWidth="1"/>
    <col min="11" max="11" width="9.8515625" style="0" customWidth="1"/>
    <col min="12" max="12" width="11.57421875" style="0" customWidth="1"/>
  </cols>
  <sheetData>
    <row r="1" spans="1:10" ht="16.5" thickBot="1">
      <c r="A1" s="4" t="s">
        <v>19</v>
      </c>
      <c r="B1" s="116"/>
      <c r="C1" s="12"/>
      <c r="D1" s="12"/>
      <c r="E1" s="25"/>
      <c r="F1" s="117"/>
      <c r="G1" s="117"/>
      <c r="H1" s="117" t="s">
        <v>362</v>
      </c>
      <c r="I1" s="23"/>
      <c r="J1" s="28"/>
    </row>
    <row r="2" spans="1:17" ht="12.75">
      <c r="A2" s="140" t="s">
        <v>20</v>
      </c>
      <c r="B2" s="141" t="s">
        <v>307</v>
      </c>
      <c r="C2" s="142" t="s">
        <v>21</v>
      </c>
      <c r="D2" s="143" t="s">
        <v>22</v>
      </c>
      <c r="E2" s="89" t="s">
        <v>363</v>
      </c>
      <c r="F2" s="131" t="s">
        <v>398</v>
      </c>
      <c r="G2" s="132" t="s">
        <v>399</v>
      </c>
      <c r="H2" s="133" t="s">
        <v>397</v>
      </c>
      <c r="I2" s="13"/>
      <c r="J2" s="49"/>
      <c r="K2" s="17"/>
      <c r="L2" s="18"/>
      <c r="M2" s="18"/>
      <c r="N2" s="19"/>
      <c r="O2" s="18"/>
      <c r="P2" s="18"/>
      <c r="Q2" s="1"/>
    </row>
    <row r="3" spans="1:17" ht="13.5" thickBot="1">
      <c r="A3" s="144" t="s">
        <v>308</v>
      </c>
      <c r="B3" s="145"/>
      <c r="C3" s="146" t="s">
        <v>306</v>
      </c>
      <c r="D3" s="147" t="s">
        <v>23</v>
      </c>
      <c r="E3" s="90" t="s">
        <v>396</v>
      </c>
      <c r="F3" s="134" t="s">
        <v>400</v>
      </c>
      <c r="G3" s="135" t="s">
        <v>401</v>
      </c>
      <c r="H3" s="148" t="s">
        <v>402</v>
      </c>
      <c r="I3" s="13"/>
      <c r="J3" s="49"/>
      <c r="K3" s="1"/>
      <c r="L3" s="19"/>
      <c r="M3" s="19"/>
      <c r="N3" s="20"/>
      <c r="O3" s="19"/>
      <c r="P3" s="19"/>
      <c r="Q3" s="1"/>
    </row>
    <row r="4" spans="1:17" ht="12.75">
      <c r="A4" s="41" t="s">
        <v>24</v>
      </c>
      <c r="B4" s="42"/>
      <c r="C4" s="41"/>
      <c r="D4" s="43" t="s">
        <v>25</v>
      </c>
      <c r="E4" s="91">
        <f>E8+E12+E21+E25+E28+E15</f>
        <v>49790.19</v>
      </c>
      <c r="F4" s="60">
        <f>F8+F12+F21+F25+F28+F15</f>
        <v>68365</v>
      </c>
      <c r="G4" s="60">
        <f>G8+G12+G21+G25+G28+G15</f>
        <v>-2000</v>
      </c>
      <c r="H4" s="60">
        <f>H8+H12+H21+H25+H28+H15</f>
        <v>66365</v>
      </c>
      <c r="I4" s="48"/>
      <c r="J4" s="11"/>
      <c r="K4" s="1"/>
      <c r="L4" s="1"/>
      <c r="M4" s="1"/>
      <c r="N4" s="21"/>
      <c r="O4" s="1"/>
      <c r="P4" s="1"/>
      <c r="Q4" s="1"/>
    </row>
    <row r="5" spans="1:17" ht="12.75">
      <c r="A5" s="26" t="s">
        <v>26</v>
      </c>
      <c r="B5" s="38"/>
      <c r="C5" s="10"/>
      <c r="D5" s="26" t="s">
        <v>27</v>
      </c>
      <c r="E5" s="96"/>
      <c r="F5" s="97"/>
      <c r="G5" s="97"/>
      <c r="H5" s="97"/>
      <c r="I5" s="13"/>
      <c r="J5" s="8"/>
      <c r="K5" s="1"/>
      <c r="L5" s="22"/>
      <c r="M5" s="22"/>
      <c r="N5" s="1"/>
      <c r="O5" s="1"/>
      <c r="P5" s="1"/>
      <c r="Q5" s="1"/>
    </row>
    <row r="6" spans="1:17" ht="12.75">
      <c r="A6" s="62" t="s">
        <v>28</v>
      </c>
      <c r="B6" s="65"/>
      <c r="C6" s="62"/>
      <c r="D6" s="67" t="s">
        <v>29</v>
      </c>
      <c r="E6" s="98"/>
      <c r="F6" s="35"/>
      <c r="G6" s="35"/>
      <c r="H6" s="35"/>
      <c r="I6" s="48"/>
      <c r="J6" s="8"/>
      <c r="K6" s="1"/>
      <c r="L6" s="22"/>
      <c r="M6" s="22"/>
      <c r="N6" s="1"/>
      <c r="O6" s="1"/>
      <c r="P6" s="1"/>
      <c r="Q6" s="1"/>
    </row>
    <row r="7" spans="1:17" ht="12.75">
      <c r="A7" s="62"/>
      <c r="B7" s="65" t="s">
        <v>268</v>
      </c>
      <c r="C7" s="62">
        <v>630</v>
      </c>
      <c r="D7" s="62" t="s">
        <v>304</v>
      </c>
      <c r="E7" s="99">
        <v>4802.21</v>
      </c>
      <c r="F7" s="34">
        <v>8850</v>
      </c>
      <c r="G7" s="34"/>
      <c r="H7" s="34">
        <v>8850</v>
      </c>
      <c r="I7" s="9"/>
      <c r="J7" s="7"/>
      <c r="K7" s="1"/>
      <c r="L7" s="22"/>
      <c r="M7" s="22"/>
      <c r="N7" s="1"/>
      <c r="O7" s="1"/>
      <c r="P7" s="1"/>
      <c r="Q7" s="1"/>
    </row>
    <row r="8" spans="1:17" ht="12.75">
      <c r="A8" s="62"/>
      <c r="B8" s="65"/>
      <c r="C8" s="62"/>
      <c r="D8" s="62" t="s">
        <v>30</v>
      </c>
      <c r="E8" s="99">
        <f>SUM(E7:E7)</f>
        <v>4802.21</v>
      </c>
      <c r="F8" s="34">
        <f>SUM(F7:F7)</f>
        <v>8850</v>
      </c>
      <c r="G8" s="34">
        <f>SUM(G7:G7)</f>
        <v>0</v>
      </c>
      <c r="H8" s="34">
        <f>SUM(H7:H7)</f>
        <v>8850</v>
      </c>
      <c r="I8" s="9"/>
      <c r="J8" s="7"/>
      <c r="K8" s="1"/>
      <c r="L8" s="22"/>
      <c r="M8" s="22"/>
      <c r="N8" s="1"/>
      <c r="O8" s="1"/>
      <c r="P8" s="1"/>
      <c r="Q8" s="1"/>
    </row>
    <row r="9" spans="1:17" ht="12.75">
      <c r="A9" s="62" t="s">
        <v>31</v>
      </c>
      <c r="B9" s="65"/>
      <c r="C9" s="62"/>
      <c r="D9" s="64" t="s">
        <v>32</v>
      </c>
      <c r="E9" s="98"/>
      <c r="F9" s="35"/>
      <c r="G9" s="35"/>
      <c r="H9" s="35"/>
      <c r="I9" s="13"/>
      <c r="J9" s="8"/>
      <c r="K9" s="1"/>
      <c r="L9" s="22"/>
      <c r="M9" s="22"/>
      <c r="N9" s="21"/>
      <c r="O9" s="1"/>
      <c r="P9" s="1"/>
      <c r="Q9" s="1"/>
    </row>
    <row r="10" spans="1:17" ht="12.75">
      <c r="A10" s="62"/>
      <c r="B10" s="65" t="s">
        <v>268</v>
      </c>
      <c r="C10" s="62">
        <v>620</v>
      </c>
      <c r="D10" s="62" t="s">
        <v>33</v>
      </c>
      <c r="E10" s="98">
        <v>3929.87</v>
      </c>
      <c r="F10" s="35">
        <v>5700</v>
      </c>
      <c r="G10" s="35"/>
      <c r="H10" s="35">
        <v>5700</v>
      </c>
      <c r="I10" s="9"/>
      <c r="J10" s="8"/>
      <c r="K10" s="1"/>
      <c r="L10" s="22"/>
      <c r="M10" s="22"/>
      <c r="N10" s="1"/>
      <c r="O10" s="1"/>
      <c r="P10" s="1"/>
      <c r="Q10" s="1"/>
    </row>
    <row r="11" spans="1:17" ht="12.75">
      <c r="A11" s="62"/>
      <c r="B11" s="65" t="s">
        <v>268</v>
      </c>
      <c r="C11" s="62">
        <v>630</v>
      </c>
      <c r="D11" s="62" t="s">
        <v>305</v>
      </c>
      <c r="E11" s="98">
        <v>13920.03</v>
      </c>
      <c r="F11" s="35">
        <v>16700</v>
      </c>
      <c r="G11" s="35"/>
      <c r="H11" s="35">
        <v>16700</v>
      </c>
      <c r="I11" s="9"/>
      <c r="J11" s="8"/>
      <c r="K11" s="1"/>
      <c r="L11" s="22"/>
      <c r="M11" s="22"/>
      <c r="N11" s="1"/>
      <c r="O11" s="1"/>
      <c r="P11" s="1"/>
      <c r="Q11" s="1"/>
    </row>
    <row r="12" spans="1:17" ht="12.75">
      <c r="A12" s="62"/>
      <c r="B12" s="65"/>
      <c r="C12" s="62"/>
      <c r="D12" s="62" t="s">
        <v>30</v>
      </c>
      <c r="E12" s="98">
        <f>SUM(E10:E11)</f>
        <v>17849.9</v>
      </c>
      <c r="F12" s="35">
        <f>SUM(F10:F11)</f>
        <v>22400</v>
      </c>
      <c r="G12" s="35">
        <f>SUM(G10:G11)</f>
        <v>0</v>
      </c>
      <c r="H12" s="35">
        <f>SUM(H10:H11)</f>
        <v>22400</v>
      </c>
      <c r="I12" s="9"/>
      <c r="J12" s="8"/>
      <c r="K12" s="1"/>
      <c r="L12" s="22"/>
      <c r="M12" s="22"/>
      <c r="N12" s="1"/>
      <c r="O12" s="1"/>
      <c r="P12" s="1"/>
      <c r="Q12" s="1"/>
    </row>
    <row r="13" spans="1:17" ht="12.75">
      <c r="A13" s="64" t="s">
        <v>34</v>
      </c>
      <c r="B13" s="65"/>
      <c r="C13" s="62"/>
      <c r="D13" s="64" t="s">
        <v>35</v>
      </c>
      <c r="E13" s="86"/>
      <c r="F13" s="33"/>
      <c r="G13" s="33"/>
      <c r="H13" s="33"/>
      <c r="I13" s="13"/>
      <c r="J13" s="16"/>
      <c r="K13" s="1"/>
      <c r="L13" s="22"/>
      <c r="M13" s="22"/>
      <c r="N13" s="1"/>
      <c r="O13" s="1"/>
      <c r="P13" s="1"/>
      <c r="Q13" s="1"/>
    </row>
    <row r="14" spans="1:17" ht="12.75">
      <c r="A14" s="64"/>
      <c r="B14" s="65" t="s">
        <v>271</v>
      </c>
      <c r="C14" s="31">
        <v>710</v>
      </c>
      <c r="D14" s="62" t="s">
        <v>375</v>
      </c>
      <c r="E14" s="86">
        <v>6486</v>
      </c>
      <c r="F14" s="33">
        <v>6490</v>
      </c>
      <c r="G14" s="33"/>
      <c r="H14" s="33">
        <v>6490</v>
      </c>
      <c r="I14" s="9"/>
      <c r="J14" s="9"/>
      <c r="K14" s="1"/>
      <c r="L14" s="22"/>
      <c r="M14" s="22"/>
      <c r="N14" s="1"/>
      <c r="O14" s="1"/>
      <c r="P14" s="1"/>
      <c r="Q14" s="1"/>
    </row>
    <row r="15" spans="1:17" ht="12.75">
      <c r="A15" s="64"/>
      <c r="B15" s="65"/>
      <c r="C15" s="62"/>
      <c r="D15" s="62" t="s">
        <v>30</v>
      </c>
      <c r="E15" s="86">
        <f>SUM(E14:E14)</f>
        <v>6486</v>
      </c>
      <c r="F15" s="33">
        <f>SUM(F14:F14)</f>
        <v>6490</v>
      </c>
      <c r="G15" s="33">
        <f>SUM(G14:G14)</f>
        <v>0</v>
      </c>
      <c r="H15" s="33">
        <f>SUM(H14:H14)</f>
        <v>6490</v>
      </c>
      <c r="I15" s="9"/>
      <c r="J15" s="16"/>
      <c r="K15" s="1"/>
      <c r="L15" s="22"/>
      <c r="M15" s="22"/>
      <c r="N15" s="1"/>
      <c r="O15" s="1"/>
      <c r="P15" s="1"/>
      <c r="Q15" s="1"/>
    </row>
    <row r="16" spans="1:17" ht="12.75">
      <c r="A16" s="64" t="s">
        <v>36</v>
      </c>
      <c r="B16" s="65"/>
      <c r="C16" s="62"/>
      <c r="D16" s="64" t="s">
        <v>37</v>
      </c>
      <c r="E16" s="86"/>
      <c r="F16" s="31"/>
      <c r="G16" s="31"/>
      <c r="H16" s="31"/>
      <c r="I16" s="13"/>
      <c r="J16" s="9"/>
      <c r="K16" s="1"/>
      <c r="L16" s="22"/>
      <c r="M16" s="22"/>
      <c r="N16" s="1"/>
      <c r="O16" s="1"/>
      <c r="P16" s="1"/>
      <c r="Q16" s="1"/>
    </row>
    <row r="17" spans="1:17" ht="12.75">
      <c r="A17" s="62"/>
      <c r="B17" s="65" t="s">
        <v>268</v>
      </c>
      <c r="C17" s="62">
        <v>610</v>
      </c>
      <c r="D17" s="62" t="s">
        <v>38</v>
      </c>
      <c r="E17" s="98">
        <v>8245.04</v>
      </c>
      <c r="F17" s="35">
        <v>11500</v>
      </c>
      <c r="G17" s="35"/>
      <c r="H17" s="35">
        <v>11500</v>
      </c>
      <c r="I17" s="9"/>
      <c r="J17" s="8"/>
      <c r="K17" s="1"/>
      <c r="L17" s="22"/>
      <c r="M17" s="22"/>
      <c r="N17" s="1"/>
      <c r="O17" s="1"/>
      <c r="P17" s="1"/>
      <c r="Q17" s="1"/>
    </row>
    <row r="18" spans="1:17" ht="12.75">
      <c r="A18" s="62"/>
      <c r="B18" s="65" t="s">
        <v>268</v>
      </c>
      <c r="C18" s="62">
        <v>620</v>
      </c>
      <c r="D18" s="62" t="s">
        <v>33</v>
      </c>
      <c r="E18" s="86">
        <v>2551.68</v>
      </c>
      <c r="F18" s="33">
        <v>3600</v>
      </c>
      <c r="G18" s="33"/>
      <c r="H18" s="33">
        <v>3600</v>
      </c>
      <c r="I18" s="9"/>
      <c r="J18" s="16"/>
      <c r="K18" s="1"/>
      <c r="L18" s="22"/>
      <c r="M18" s="22"/>
      <c r="N18" s="1"/>
      <c r="O18" s="1"/>
      <c r="P18" s="1"/>
      <c r="Q18" s="1"/>
    </row>
    <row r="19" spans="1:17" ht="12.75">
      <c r="A19" s="62"/>
      <c r="B19" s="65" t="s">
        <v>268</v>
      </c>
      <c r="C19" s="62">
        <v>630</v>
      </c>
      <c r="D19" s="62" t="s">
        <v>76</v>
      </c>
      <c r="E19" s="99">
        <v>368.84</v>
      </c>
      <c r="F19" s="34">
        <v>1475</v>
      </c>
      <c r="G19" s="34"/>
      <c r="H19" s="34">
        <v>1475</v>
      </c>
      <c r="I19" s="9"/>
      <c r="J19" s="7"/>
      <c r="K19" s="3"/>
      <c r="L19" s="22"/>
      <c r="M19" s="22"/>
      <c r="N19" s="1"/>
      <c r="O19" s="1"/>
      <c r="P19" s="1"/>
      <c r="Q19" s="1"/>
    </row>
    <row r="20" spans="1:17" ht="12.75">
      <c r="A20" s="62"/>
      <c r="B20" s="65" t="s">
        <v>268</v>
      </c>
      <c r="C20" s="62">
        <v>640</v>
      </c>
      <c r="D20" s="62" t="s">
        <v>39</v>
      </c>
      <c r="E20" s="99">
        <v>50</v>
      </c>
      <c r="F20" s="34">
        <v>50</v>
      </c>
      <c r="G20" s="34"/>
      <c r="H20" s="34">
        <v>50</v>
      </c>
      <c r="I20" s="9"/>
      <c r="J20" s="7"/>
      <c r="K20" s="3"/>
      <c r="L20" s="22"/>
      <c r="M20" s="22"/>
      <c r="N20" s="1"/>
      <c r="O20" s="1"/>
      <c r="P20" s="1"/>
      <c r="Q20" s="1"/>
    </row>
    <row r="21" spans="1:17" ht="12.75">
      <c r="A21" s="62"/>
      <c r="B21" s="65"/>
      <c r="C21" s="62"/>
      <c r="D21" s="62" t="s">
        <v>30</v>
      </c>
      <c r="E21" s="99">
        <f>SUM(E17:E20)</f>
        <v>11215.560000000001</v>
      </c>
      <c r="F21" s="34">
        <f>SUM(F17:F20)</f>
        <v>16625</v>
      </c>
      <c r="G21" s="34">
        <f>SUM(G17:G20)</f>
        <v>0</v>
      </c>
      <c r="H21" s="34">
        <f>SUM(H17:H20)</f>
        <v>16625</v>
      </c>
      <c r="I21" s="9"/>
      <c r="J21" s="7"/>
      <c r="K21" s="3"/>
      <c r="L21" s="22"/>
      <c r="M21" s="22"/>
      <c r="N21" s="1"/>
      <c r="O21" s="1"/>
      <c r="P21" s="1"/>
      <c r="Q21" s="1"/>
    </row>
    <row r="22" spans="1:17" ht="12.75">
      <c r="A22" s="64" t="s">
        <v>40</v>
      </c>
      <c r="B22" s="65"/>
      <c r="C22" s="62"/>
      <c r="D22" s="66" t="s">
        <v>41</v>
      </c>
      <c r="E22" s="86"/>
      <c r="F22" s="33"/>
      <c r="G22" s="33"/>
      <c r="H22" s="33"/>
      <c r="I22" s="13"/>
      <c r="J22" s="16"/>
      <c r="K22" s="3"/>
      <c r="L22" s="22"/>
      <c r="M22" s="22"/>
      <c r="N22" s="1"/>
      <c r="O22" s="1"/>
      <c r="P22" s="1"/>
      <c r="Q22" s="1"/>
    </row>
    <row r="23" spans="1:17" ht="12.75">
      <c r="A23" s="64" t="s">
        <v>42</v>
      </c>
      <c r="B23" s="65"/>
      <c r="C23" s="68"/>
      <c r="D23" s="64" t="s">
        <v>43</v>
      </c>
      <c r="E23" s="86"/>
      <c r="F23" s="31"/>
      <c r="G23" s="31"/>
      <c r="H23" s="31"/>
      <c r="I23" s="13"/>
      <c r="J23" s="9"/>
      <c r="K23" s="1"/>
      <c r="L23" s="22"/>
      <c r="M23" s="22"/>
      <c r="N23" s="1"/>
      <c r="O23" s="1"/>
      <c r="P23" s="1"/>
      <c r="Q23" s="1"/>
    </row>
    <row r="24" spans="1:17" ht="12.75">
      <c r="A24" s="62"/>
      <c r="B24" s="65" t="s">
        <v>269</v>
      </c>
      <c r="C24" s="62">
        <v>630</v>
      </c>
      <c r="D24" s="62" t="s">
        <v>44</v>
      </c>
      <c r="E24" s="99">
        <v>4200</v>
      </c>
      <c r="F24" s="34">
        <v>4200</v>
      </c>
      <c r="G24" s="34"/>
      <c r="H24" s="34">
        <v>4200</v>
      </c>
      <c r="I24" s="9"/>
      <c r="J24" s="7"/>
      <c r="K24" s="1"/>
      <c r="L24" s="22"/>
      <c r="M24" s="22"/>
      <c r="N24" s="21"/>
      <c r="O24" s="1"/>
      <c r="P24" s="1"/>
      <c r="Q24" s="1"/>
    </row>
    <row r="25" spans="1:17" ht="12.75">
      <c r="A25" s="62"/>
      <c r="B25" s="65"/>
      <c r="C25" s="62"/>
      <c r="D25" s="62" t="s">
        <v>30</v>
      </c>
      <c r="E25" s="99">
        <f>SUM(E24)</f>
        <v>4200</v>
      </c>
      <c r="F25" s="34">
        <f>SUM(F24)</f>
        <v>4200</v>
      </c>
      <c r="G25" s="34">
        <f>SUM(G24)</f>
        <v>0</v>
      </c>
      <c r="H25" s="34">
        <f>SUM(H24)</f>
        <v>4200</v>
      </c>
      <c r="I25" s="9"/>
      <c r="J25" s="7"/>
      <c r="K25" s="1"/>
      <c r="L25" s="22"/>
      <c r="M25" s="22"/>
      <c r="N25" s="21"/>
      <c r="O25" s="1"/>
      <c r="P25" s="1"/>
      <c r="Q25" s="1"/>
    </row>
    <row r="26" spans="1:17" ht="12.75">
      <c r="A26" s="64" t="s">
        <v>45</v>
      </c>
      <c r="B26" s="65"/>
      <c r="C26" s="62"/>
      <c r="D26" s="64" t="s">
        <v>46</v>
      </c>
      <c r="E26" s="86"/>
      <c r="F26" s="31"/>
      <c r="G26" s="31"/>
      <c r="H26" s="31"/>
      <c r="I26" s="13"/>
      <c r="J26" s="9"/>
      <c r="K26" s="1"/>
      <c r="L26" s="22"/>
      <c r="M26" s="22"/>
      <c r="N26" s="1"/>
      <c r="O26" s="1"/>
      <c r="P26" s="1"/>
      <c r="Q26" s="1"/>
    </row>
    <row r="27" spans="1:17" ht="12.75">
      <c r="A27" s="62"/>
      <c r="B27" s="65" t="s">
        <v>270</v>
      </c>
      <c r="C27" s="62">
        <v>640</v>
      </c>
      <c r="D27" s="62" t="s">
        <v>47</v>
      </c>
      <c r="E27" s="98">
        <v>5236.52</v>
      </c>
      <c r="F27" s="35">
        <v>9800</v>
      </c>
      <c r="G27" s="35">
        <v>-2000</v>
      </c>
      <c r="H27" s="35">
        <v>7800</v>
      </c>
      <c r="I27" s="9"/>
      <c r="J27" s="8"/>
      <c r="K27" s="1"/>
      <c r="L27" s="22"/>
      <c r="M27" s="22"/>
      <c r="N27" s="1"/>
      <c r="O27" s="1"/>
      <c r="P27" s="1"/>
      <c r="Q27" s="1"/>
    </row>
    <row r="28" spans="1:17" ht="12.75">
      <c r="A28" s="62"/>
      <c r="B28" s="65"/>
      <c r="C28" s="62"/>
      <c r="D28" s="62" t="s">
        <v>30</v>
      </c>
      <c r="E28" s="98">
        <f>SUM(E27)</f>
        <v>5236.52</v>
      </c>
      <c r="F28" s="35">
        <f>SUM(F27)</f>
        <v>9800</v>
      </c>
      <c r="G28" s="35">
        <f>SUM(G27)</f>
        <v>-2000</v>
      </c>
      <c r="H28" s="35">
        <f>SUM(H27)</f>
        <v>7800</v>
      </c>
      <c r="I28" s="9"/>
      <c r="J28" s="8"/>
      <c r="K28" s="1"/>
      <c r="L28" s="22"/>
      <c r="M28" s="22"/>
      <c r="N28" s="1"/>
      <c r="O28" s="1"/>
      <c r="P28" s="1"/>
      <c r="Q28" s="1"/>
    </row>
    <row r="29" spans="1:17" ht="12.75">
      <c r="A29" s="56" t="s">
        <v>48</v>
      </c>
      <c r="B29" s="57"/>
      <c r="C29" s="56"/>
      <c r="D29" s="56" t="s">
        <v>49</v>
      </c>
      <c r="E29" s="92">
        <f>E33+E39+E36</f>
        <v>0</v>
      </c>
      <c r="F29" s="69">
        <f>F33+F39+F36</f>
        <v>5000</v>
      </c>
      <c r="G29" s="69">
        <f>G33+G39+G36</f>
        <v>-1400</v>
      </c>
      <c r="H29" s="69">
        <f>H33+H39+H36</f>
        <v>3600</v>
      </c>
      <c r="I29" s="13"/>
      <c r="J29" s="50"/>
      <c r="K29" s="1"/>
      <c r="L29" s="22"/>
      <c r="M29" s="22"/>
      <c r="N29" s="1"/>
      <c r="O29" s="1"/>
      <c r="P29" s="1"/>
      <c r="Q29" s="1"/>
    </row>
    <row r="30" spans="1:17" ht="12.75">
      <c r="A30" s="64" t="s">
        <v>50</v>
      </c>
      <c r="B30" s="65"/>
      <c r="C30" s="62"/>
      <c r="D30" s="64" t="s">
        <v>51</v>
      </c>
      <c r="E30" s="100"/>
      <c r="F30" s="101"/>
      <c r="G30" s="101"/>
      <c r="H30" s="101"/>
      <c r="I30" s="13"/>
      <c r="J30" s="51"/>
      <c r="K30" s="1"/>
      <c r="L30" s="22"/>
      <c r="M30" s="22"/>
      <c r="N30" s="1"/>
      <c r="O30" s="1"/>
      <c r="P30" s="1"/>
      <c r="Q30" s="1"/>
    </row>
    <row r="31" spans="1:17" ht="12.75">
      <c r="A31" s="70" t="s">
        <v>52</v>
      </c>
      <c r="B31" s="65"/>
      <c r="C31" s="62"/>
      <c r="D31" s="64" t="s">
        <v>53</v>
      </c>
      <c r="E31" s="99"/>
      <c r="F31" s="34"/>
      <c r="G31" s="34"/>
      <c r="H31" s="34"/>
      <c r="I31" s="13"/>
      <c r="J31" s="7"/>
      <c r="K31" s="1"/>
      <c r="L31" s="22"/>
      <c r="M31" s="22"/>
      <c r="N31" s="1"/>
      <c r="O31" s="1"/>
      <c r="P31" s="1"/>
      <c r="Q31" s="1"/>
    </row>
    <row r="32" spans="1:17" ht="12.75">
      <c r="A32" s="62"/>
      <c r="B32" s="65" t="s">
        <v>268</v>
      </c>
      <c r="C32" s="62">
        <v>630</v>
      </c>
      <c r="D32" s="62" t="s">
        <v>54</v>
      </c>
      <c r="E32" s="99">
        <v>0</v>
      </c>
      <c r="F32" s="34">
        <v>700</v>
      </c>
      <c r="G32" s="34">
        <v>-400</v>
      </c>
      <c r="H32" s="34">
        <v>300</v>
      </c>
      <c r="I32" s="9"/>
      <c r="J32" s="7"/>
      <c r="K32" s="1"/>
      <c r="L32" s="22"/>
      <c r="M32" s="22"/>
      <c r="N32" s="1"/>
      <c r="O32" s="1"/>
      <c r="P32" s="1"/>
      <c r="Q32" s="1"/>
    </row>
    <row r="33" spans="1:17" ht="12.75">
      <c r="A33" s="62"/>
      <c r="B33" s="65"/>
      <c r="C33" s="62"/>
      <c r="D33" s="62" t="s">
        <v>30</v>
      </c>
      <c r="E33" s="99">
        <f>SUM(E32)</f>
        <v>0</v>
      </c>
      <c r="F33" s="34">
        <f>SUM(F32)</f>
        <v>700</v>
      </c>
      <c r="G33" s="34">
        <f>SUM(G32)</f>
        <v>-400</v>
      </c>
      <c r="H33" s="34">
        <f>SUM(H32)</f>
        <v>300</v>
      </c>
      <c r="I33" s="9"/>
      <c r="J33" s="7"/>
      <c r="K33" s="1"/>
      <c r="L33" s="22"/>
      <c r="M33" s="22"/>
      <c r="N33" s="1"/>
      <c r="O33" s="1"/>
      <c r="P33" s="1"/>
      <c r="Q33" s="1"/>
    </row>
    <row r="34" spans="1:17" ht="12.75">
      <c r="A34" s="70" t="s">
        <v>292</v>
      </c>
      <c r="B34" s="65"/>
      <c r="C34" s="62"/>
      <c r="D34" s="64" t="s">
        <v>360</v>
      </c>
      <c r="E34" s="99"/>
      <c r="F34" s="34"/>
      <c r="G34" s="34"/>
      <c r="H34" s="34"/>
      <c r="I34" s="13"/>
      <c r="J34" s="7"/>
      <c r="K34" s="1"/>
      <c r="L34" s="22"/>
      <c r="M34" s="22"/>
      <c r="N34" s="1"/>
      <c r="O34" s="1"/>
      <c r="P34" s="1"/>
      <c r="Q34" s="1"/>
    </row>
    <row r="35" spans="1:17" ht="12.75">
      <c r="A35" s="62"/>
      <c r="B35" s="62" t="s">
        <v>271</v>
      </c>
      <c r="C35" s="62">
        <v>630</v>
      </c>
      <c r="D35" s="62" t="s">
        <v>348</v>
      </c>
      <c r="E35" s="99">
        <v>0</v>
      </c>
      <c r="F35" s="34">
        <v>2300</v>
      </c>
      <c r="G35" s="34"/>
      <c r="H35" s="34">
        <v>2300</v>
      </c>
      <c r="I35" s="9"/>
      <c r="J35" s="7"/>
      <c r="K35" s="1"/>
      <c r="L35" s="22"/>
      <c r="M35" s="22"/>
      <c r="N35" s="1"/>
      <c r="O35" s="1"/>
      <c r="P35" s="1"/>
      <c r="Q35" s="1"/>
    </row>
    <row r="36" spans="1:17" ht="12.75">
      <c r="A36" s="62"/>
      <c r="B36" s="65"/>
      <c r="C36" s="62"/>
      <c r="D36" s="62" t="s">
        <v>30</v>
      </c>
      <c r="E36" s="99">
        <f>SUM(E35)</f>
        <v>0</v>
      </c>
      <c r="F36" s="34">
        <f>SUM(F35)</f>
        <v>2300</v>
      </c>
      <c r="G36" s="34">
        <f>SUM(G35)</f>
        <v>0</v>
      </c>
      <c r="H36" s="34">
        <f>SUM(H35)</f>
        <v>2300</v>
      </c>
      <c r="I36" s="9"/>
      <c r="J36" s="7"/>
      <c r="K36" s="1"/>
      <c r="L36" s="22"/>
      <c r="M36" s="22"/>
      <c r="N36" s="1"/>
      <c r="O36" s="1"/>
      <c r="P36" s="1"/>
      <c r="Q36" s="1"/>
    </row>
    <row r="37" spans="1:17" ht="12.75">
      <c r="A37" s="62" t="s">
        <v>55</v>
      </c>
      <c r="B37" s="65"/>
      <c r="C37" s="62"/>
      <c r="D37" s="64" t="s">
        <v>56</v>
      </c>
      <c r="E37" s="99"/>
      <c r="F37" s="34"/>
      <c r="G37" s="34"/>
      <c r="H37" s="34"/>
      <c r="I37" s="13"/>
      <c r="J37" s="7"/>
      <c r="K37" s="1"/>
      <c r="L37" s="22"/>
      <c r="M37" s="22"/>
      <c r="N37" s="1"/>
      <c r="O37" s="1"/>
      <c r="P37" s="1"/>
      <c r="Q37" s="1"/>
    </row>
    <row r="38" spans="1:17" ht="12.75">
      <c r="A38" s="62"/>
      <c r="B38" s="65" t="s">
        <v>273</v>
      </c>
      <c r="C38" s="62">
        <v>630</v>
      </c>
      <c r="D38" s="62" t="s">
        <v>57</v>
      </c>
      <c r="E38" s="99">
        <v>0</v>
      </c>
      <c r="F38" s="34">
        <v>2000</v>
      </c>
      <c r="G38" s="34">
        <v>-1000</v>
      </c>
      <c r="H38" s="34">
        <v>1000</v>
      </c>
      <c r="I38" s="9"/>
      <c r="J38" s="7"/>
      <c r="K38" s="1"/>
      <c r="L38" s="22"/>
      <c r="M38" s="22"/>
      <c r="N38" s="1"/>
      <c r="O38" s="1"/>
      <c r="P38" s="1"/>
      <c r="Q38" s="1"/>
    </row>
    <row r="39" spans="1:17" ht="12.75">
      <c r="A39" s="62"/>
      <c r="B39" s="65"/>
      <c r="C39" s="62"/>
      <c r="D39" s="62" t="s">
        <v>30</v>
      </c>
      <c r="E39" s="99">
        <f>SUM(E38)</f>
        <v>0</v>
      </c>
      <c r="F39" s="34">
        <f>SUM(F38)</f>
        <v>2000</v>
      </c>
      <c r="G39" s="34">
        <f>SUM(G38)</f>
        <v>-1000</v>
      </c>
      <c r="H39" s="34">
        <f>SUM(H38)</f>
        <v>1000</v>
      </c>
      <c r="I39" s="9"/>
      <c r="J39" s="7"/>
      <c r="K39" s="1"/>
      <c r="L39" s="22"/>
      <c r="M39" s="22"/>
      <c r="N39" s="1"/>
      <c r="O39" s="1"/>
      <c r="P39" s="1"/>
      <c r="Q39" s="1"/>
    </row>
    <row r="40" spans="1:17" ht="12.75">
      <c r="A40" s="56" t="s">
        <v>58</v>
      </c>
      <c r="B40" s="57"/>
      <c r="C40" s="56"/>
      <c r="D40" s="56" t="s">
        <v>59</v>
      </c>
      <c r="E40" s="92">
        <f>E43+E46+E49+E52+E59+E64+E55</f>
        <v>21703.54</v>
      </c>
      <c r="F40" s="69">
        <f>F43+F46+F49+F52+F59+F64+F55</f>
        <v>78450</v>
      </c>
      <c r="G40" s="69">
        <f>G43+G46+G49+G52+G59+G64+G55</f>
        <v>20500</v>
      </c>
      <c r="H40" s="69">
        <f>H43+H46+H49+H52+H59+H64+H55</f>
        <v>98950</v>
      </c>
      <c r="I40" s="13"/>
      <c r="J40" s="50"/>
      <c r="K40" s="1"/>
      <c r="L40" s="22"/>
      <c r="M40" s="22"/>
      <c r="N40" s="1"/>
      <c r="O40" s="1"/>
      <c r="P40" s="1"/>
      <c r="Q40" s="1"/>
    </row>
    <row r="41" spans="1:17" ht="12.75">
      <c r="A41" s="64" t="s">
        <v>60</v>
      </c>
      <c r="B41" s="65"/>
      <c r="C41" s="62"/>
      <c r="D41" s="64" t="s">
        <v>61</v>
      </c>
      <c r="E41" s="98"/>
      <c r="F41" s="35"/>
      <c r="G41" s="35"/>
      <c r="H41" s="35"/>
      <c r="I41" s="13"/>
      <c r="J41" s="8"/>
      <c r="K41" s="1"/>
      <c r="L41" s="22"/>
      <c r="M41" s="22"/>
      <c r="N41" s="1"/>
      <c r="O41" s="1"/>
      <c r="P41" s="1"/>
      <c r="Q41" s="1"/>
    </row>
    <row r="42" spans="1:17" ht="12.75">
      <c r="A42" s="62"/>
      <c r="B42" s="65" t="s">
        <v>268</v>
      </c>
      <c r="C42" s="62">
        <v>630</v>
      </c>
      <c r="D42" s="62" t="s">
        <v>62</v>
      </c>
      <c r="E42" s="99">
        <v>3453.94</v>
      </c>
      <c r="F42" s="34">
        <v>5300</v>
      </c>
      <c r="G42" s="34"/>
      <c r="H42" s="34">
        <v>5300</v>
      </c>
      <c r="I42" s="9"/>
      <c r="J42" s="7"/>
      <c r="K42" s="1"/>
      <c r="L42" s="22"/>
      <c r="M42" s="22"/>
      <c r="N42" s="21"/>
      <c r="O42" s="1"/>
      <c r="P42" s="1"/>
      <c r="Q42" s="1"/>
    </row>
    <row r="43" spans="1:17" ht="12.75">
      <c r="A43" s="62"/>
      <c r="B43" s="65"/>
      <c r="C43" s="62"/>
      <c r="D43" s="62" t="s">
        <v>30</v>
      </c>
      <c r="E43" s="99">
        <f>SUM(E42)</f>
        <v>3453.94</v>
      </c>
      <c r="F43" s="34">
        <f>SUM(F42)</f>
        <v>5300</v>
      </c>
      <c r="G43" s="34">
        <f>SUM(G42)</f>
        <v>0</v>
      </c>
      <c r="H43" s="34">
        <f>SUM(H42)</f>
        <v>5300</v>
      </c>
      <c r="I43" s="9"/>
      <c r="J43" s="7"/>
      <c r="K43" s="1"/>
      <c r="L43" s="22"/>
      <c r="M43" s="22"/>
      <c r="N43" s="21"/>
      <c r="O43" s="1"/>
      <c r="P43" s="1"/>
      <c r="Q43" s="1"/>
    </row>
    <row r="44" spans="1:17" ht="12.75">
      <c r="A44" s="64" t="s">
        <v>63</v>
      </c>
      <c r="B44" s="65"/>
      <c r="C44" s="62"/>
      <c r="D44" s="64" t="s">
        <v>64</v>
      </c>
      <c r="E44" s="99"/>
      <c r="F44" s="34"/>
      <c r="G44" s="34"/>
      <c r="H44" s="34"/>
      <c r="I44" s="13"/>
      <c r="J44" s="7"/>
      <c r="K44" s="1"/>
      <c r="L44" s="1"/>
      <c r="M44" s="1"/>
      <c r="N44" s="1"/>
      <c r="O44" s="1"/>
      <c r="P44" s="1"/>
      <c r="Q44" s="1"/>
    </row>
    <row r="45" spans="1:17" ht="12.75">
      <c r="A45" s="62"/>
      <c r="B45" s="65" t="s">
        <v>268</v>
      </c>
      <c r="C45" s="62">
        <v>630</v>
      </c>
      <c r="D45" s="62" t="s">
        <v>65</v>
      </c>
      <c r="E45" s="99">
        <v>991</v>
      </c>
      <c r="F45" s="34">
        <v>2100</v>
      </c>
      <c r="G45" s="34"/>
      <c r="H45" s="34">
        <v>2100</v>
      </c>
      <c r="I45" s="9"/>
      <c r="J45" s="7"/>
      <c r="K45" s="1"/>
      <c r="L45" s="22"/>
      <c r="M45" s="1"/>
      <c r="N45" s="1"/>
      <c r="O45" s="1"/>
      <c r="P45" s="1"/>
      <c r="Q45" s="1"/>
    </row>
    <row r="46" spans="1:17" ht="12.75">
      <c r="A46" s="62"/>
      <c r="B46" s="65"/>
      <c r="C46" s="62"/>
      <c r="D46" s="62" t="s">
        <v>30</v>
      </c>
      <c r="E46" s="99">
        <f>SUM(E45)</f>
        <v>991</v>
      </c>
      <c r="F46" s="34">
        <f>SUM(F45)</f>
        <v>2100</v>
      </c>
      <c r="G46" s="34">
        <f>SUM(G45)</f>
        <v>0</v>
      </c>
      <c r="H46" s="34">
        <f>SUM(H45)</f>
        <v>2100</v>
      </c>
      <c r="I46" s="9"/>
      <c r="J46" s="7"/>
      <c r="K46" s="1"/>
      <c r="L46" s="22"/>
      <c r="M46" s="1"/>
      <c r="N46" s="1"/>
      <c r="O46" s="1"/>
      <c r="P46" s="1"/>
      <c r="Q46" s="1"/>
    </row>
    <row r="47" spans="1:17" ht="12.75">
      <c r="A47" s="71" t="s">
        <v>66</v>
      </c>
      <c r="B47" s="65"/>
      <c r="C47" s="62"/>
      <c r="D47" s="64" t="s">
        <v>67</v>
      </c>
      <c r="E47" s="99"/>
      <c r="F47" s="34"/>
      <c r="G47" s="34"/>
      <c r="H47" s="34"/>
      <c r="I47" s="13"/>
      <c r="J47" s="7"/>
      <c r="K47" s="1"/>
      <c r="L47" s="1"/>
      <c r="M47" s="1"/>
      <c r="N47" s="1"/>
      <c r="O47" s="1"/>
      <c r="P47" s="1"/>
      <c r="Q47" s="1"/>
    </row>
    <row r="48" spans="1:17" ht="12.75">
      <c r="A48" s="62"/>
      <c r="B48" s="65" t="s">
        <v>268</v>
      </c>
      <c r="C48" s="62">
        <v>630</v>
      </c>
      <c r="D48" s="62" t="s">
        <v>68</v>
      </c>
      <c r="E48" s="99">
        <v>1160</v>
      </c>
      <c r="F48" s="34">
        <v>5500</v>
      </c>
      <c r="G48" s="34"/>
      <c r="H48" s="34">
        <v>5500</v>
      </c>
      <c r="I48" s="9"/>
      <c r="J48" s="7"/>
      <c r="K48" s="1"/>
      <c r="L48" s="1"/>
      <c r="M48" s="1"/>
      <c r="N48" s="1"/>
      <c r="O48" s="1"/>
      <c r="P48" s="1"/>
      <c r="Q48" s="1"/>
    </row>
    <row r="49" spans="1:17" ht="12.75">
      <c r="A49" s="62"/>
      <c r="B49" s="65"/>
      <c r="C49" s="62"/>
      <c r="D49" s="62" t="s">
        <v>30</v>
      </c>
      <c r="E49" s="99">
        <f>SUM(E48:E48)</f>
        <v>1160</v>
      </c>
      <c r="F49" s="34">
        <f>SUM(F48:F48)</f>
        <v>5500</v>
      </c>
      <c r="G49" s="34">
        <f>SUM(G48:G48)</f>
        <v>0</v>
      </c>
      <c r="H49" s="34">
        <f>SUM(H48:H48)</f>
        <v>5500</v>
      </c>
      <c r="I49" s="9"/>
      <c r="J49" s="7"/>
      <c r="K49" s="1"/>
      <c r="L49" s="1"/>
      <c r="M49" s="1"/>
      <c r="N49" s="1"/>
      <c r="O49" s="1"/>
      <c r="P49" s="1"/>
      <c r="Q49" s="1"/>
    </row>
    <row r="50" spans="1:17" ht="12.75">
      <c r="A50" s="64" t="s">
        <v>69</v>
      </c>
      <c r="B50" s="65"/>
      <c r="C50" s="62"/>
      <c r="D50" s="64" t="s">
        <v>70</v>
      </c>
      <c r="E50" s="99"/>
      <c r="F50" s="34"/>
      <c r="G50" s="34"/>
      <c r="H50" s="34"/>
      <c r="I50" s="13"/>
      <c r="J50" s="7"/>
      <c r="K50" s="1"/>
      <c r="L50" s="1"/>
      <c r="M50" s="1"/>
      <c r="N50" s="1"/>
      <c r="O50" s="1"/>
      <c r="P50" s="1"/>
      <c r="Q50" s="1"/>
    </row>
    <row r="51" spans="1:10" ht="12.75">
      <c r="A51" s="62"/>
      <c r="B51" s="65" t="s">
        <v>268</v>
      </c>
      <c r="C51" s="62">
        <v>630</v>
      </c>
      <c r="D51" s="62" t="s">
        <v>272</v>
      </c>
      <c r="E51" s="99">
        <v>1399.91</v>
      </c>
      <c r="F51" s="34">
        <v>15000</v>
      </c>
      <c r="G51" s="34"/>
      <c r="H51" s="34">
        <v>15000</v>
      </c>
      <c r="I51" s="9"/>
      <c r="J51" s="7"/>
    </row>
    <row r="52" spans="1:10" ht="12.75">
      <c r="A52" s="62"/>
      <c r="B52" s="65"/>
      <c r="C52" s="62"/>
      <c r="D52" s="62" t="s">
        <v>30</v>
      </c>
      <c r="E52" s="99">
        <f>SUM(E51:E51)</f>
        <v>1399.91</v>
      </c>
      <c r="F52" s="34">
        <f>SUM(F51:F51)</f>
        <v>15000</v>
      </c>
      <c r="G52" s="34">
        <f>SUM(G51:G51)</f>
        <v>0</v>
      </c>
      <c r="H52" s="34">
        <f>SUM(H51:H51)</f>
        <v>15000</v>
      </c>
      <c r="I52" s="9"/>
      <c r="J52" s="7"/>
    </row>
    <row r="53" spans="1:10" ht="12.75">
      <c r="A53" s="64" t="s">
        <v>245</v>
      </c>
      <c r="B53" s="65"/>
      <c r="C53" s="62"/>
      <c r="D53" s="64" t="s">
        <v>246</v>
      </c>
      <c r="E53" s="99"/>
      <c r="F53" s="34"/>
      <c r="G53" s="34"/>
      <c r="H53" s="34"/>
      <c r="I53" s="13"/>
      <c r="J53" s="7"/>
    </row>
    <row r="54" spans="1:10" ht="12.75">
      <c r="A54" s="64"/>
      <c r="B54" s="65" t="s">
        <v>271</v>
      </c>
      <c r="C54" s="62">
        <v>710</v>
      </c>
      <c r="D54" s="62" t="s">
        <v>246</v>
      </c>
      <c r="E54" s="99">
        <v>0</v>
      </c>
      <c r="F54" s="34">
        <v>7000</v>
      </c>
      <c r="G54" s="34"/>
      <c r="H54" s="34">
        <v>7000</v>
      </c>
      <c r="I54" s="9"/>
      <c r="J54" s="7"/>
    </row>
    <row r="55" spans="1:10" ht="12.75">
      <c r="A55" s="64"/>
      <c r="B55" s="65"/>
      <c r="C55" s="62"/>
      <c r="D55" s="64" t="s">
        <v>253</v>
      </c>
      <c r="E55" s="99">
        <f>SUM(E54)</f>
        <v>0</v>
      </c>
      <c r="F55" s="34">
        <f>SUM(F54)</f>
        <v>7000</v>
      </c>
      <c r="G55" s="34">
        <f>SUM(G54)</f>
        <v>0</v>
      </c>
      <c r="H55" s="34">
        <f>SUM(H54)</f>
        <v>7000</v>
      </c>
      <c r="I55" s="13"/>
      <c r="J55" s="7"/>
    </row>
    <row r="56" spans="1:10" ht="12.75">
      <c r="A56" s="64" t="s">
        <v>71</v>
      </c>
      <c r="B56" s="65"/>
      <c r="C56" s="62"/>
      <c r="D56" s="64" t="s">
        <v>72</v>
      </c>
      <c r="E56" s="86"/>
      <c r="F56" s="31"/>
      <c r="G56" s="31"/>
      <c r="H56" s="31"/>
      <c r="I56" s="13"/>
      <c r="J56" s="9"/>
    </row>
    <row r="57" spans="1:10" ht="12.75">
      <c r="A57" s="64"/>
      <c r="B57" s="65" t="s">
        <v>271</v>
      </c>
      <c r="C57" s="68">
        <v>630</v>
      </c>
      <c r="D57" s="62" t="s">
        <v>310</v>
      </c>
      <c r="E57" s="99">
        <v>2160</v>
      </c>
      <c r="F57" s="34">
        <v>8000</v>
      </c>
      <c r="G57" s="34">
        <v>11500</v>
      </c>
      <c r="H57" s="34">
        <v>19500</v>
      </c>
      <c r="I57" s="9"/>
      <c r="J57" s="7"/>
    </row>
    <row r="58" spans="1:10" ht="12.75">
      <c r="A58" s="62"/>
      <c r="B58" s="65" t="s">
        <v>271</v>
      </c>
      <c r="C58" s="68">
        <v>710</v>
      </c>
      <c r="D58" s="68" t="s">
        <v>236</v>
      </c>
      <c r="E58" s="99">
        <v>1181.58</v>
      </c>
      <c r="F58" s="34">
        <v>21000</v>
      </c>
      <c r="G58" s="34">
        <v>12000</v>
      </c>
      <c r="H58" s="34">
        <v>33000</v>
      </c>
      <c r="I58" s="9"/>
      <c r="J58" s="7"/>
    </row>
    <row r="59" spans="1:10" ht="12.75">
      <c r="A59" s="62"/>
      <c r="B59" s="72"/>
      <c r="C59" s="68"/>
      <c r="D59" s="62" t="s">
        <v>30</v>
      </c>
      <c r="E59" s="99">
        <f>SUM(E57:E58)</f>
        <v>3341.58</v>
      </c>
      <c r="F59" s="34">
        <f>SUM(F57:F58)</f>
        <v>29000</v>
      </c>
      <c r="G59" s="34">
        <f>SUM(G57:G58)</f>
        <v>23500</v>
      </c>
      <c r="H59" s="34">
        <f>SUM(H57:H58)</f>
        <v>52500</v>
      </c>
      <c r="I59" s="9"/>
      <c r="J59" s="7"/>
    </row>
    <row r="60" spans="1:10" ht="12.75">
      <c r="A60" s="64" t="s">
        <v>73</v>
      </c>
      <c r="B60" s="65"/>
      <c r="C60" s="62"/>
      <c r="D60" s="64" t="s">
        <v>74</v>
      </c>
      <c r="E60" s="99"/>
      <c r="F60" s="99"/>
      <c r="G60" s="99"/>
      <c r="H60" s="99"/>
      <c r="I60" s="13"/>
      <c r="J60" s="52"/>
    </row>
    <row r="61" spans="1:10" ht="12.75">
      <c r="A61" s="62"/>
      <c r="B61" s="65" t="s">
        <v>274</v>
      </c>
      <c r="C61" s="62">
        <v>610</v>
      </c>
      <c r="D61" s="62" t="s">
        <v>75</v>
      </c>
      <c r="E61" s="99">
        <v>1440</v>
      </c>
      <c r="F61" s="34">
        <v>1440</v>
      </c>
      <c r="G61" s="34"/>
      <c r="H61" s="34">
        <v>1440</v>
      </c>
      <c r="I61" s="9"/>
      <c r="J61" s="7"/>
    </row>
    <row r="62" spans="1:10" ht="12.75">
      <c r="A62" s="62"/>
      <c r="B62" s="65" t="s">
        <v>274</v>
      </c>
      <c r="C62" s="62">
        <v>620</v>
      </c>
      <c r="D62" s="62" t="s">
        <v>33</v>
      </c>
      <c r="E62" s="99">
        <v>625.58</v>
      </c>
      <c r="F62" s="34">
        <v>641</v>
      </c>
      <c r="G62" s="34"/>
      <c r="H62" s="34">
        <v>641</v>
      </c>
      <c r="I62" s="9"/>
      <c r="J62" s="7"/>
    </row>
    <row r="63" spans="1:10" ht="12.75">
      <c r="A63" s="62"/>
      <c r="B63" s="65" t="s">
        <v>274</v>
      </c>
      <c r="C63" s="62">
        <v>630</v>
      </c>
      <c r="D63" s="62" t="s">
        <v>76</v>
      </c>
      <c r="E63" s="99">
        <v>9291.53</v>
      </c>
      <c r="F63" s="34">
        <v>12469</v>
      </c>
      <c r="G63" s="34">
        <v>-3000</v>
      </c>
      <c r="H63" s="34">
        <v>9469</v>
      </c>
      <c r="I63" s="9"/>
      <c r="J63" s="7"/>
    </row>
    <row r="64" spans="1:10" ht="12.75">
      <c r="A64" s="62"/>
      <c r="B64" s="65"/>
      <c r="C64" s="62"/>
      <c r="D64" s="62" t="s">
        <v>77</v>
      </c>
      <c r="E64" s="99">
        <f>SUM(E61:E63)</f>
        <v>11357.11</v>
      </c>
      <c r="F64" s="34">
        <f>SUM(F61:F63)</f>
        <v>14550</v>
      </c>
      <c r="G64" s="34">
        <f>SUM(G61:G63)</f>
        <v>-3000</v>
      </c>
      <c r="H64" s="34">
        <f>SUM(H61:H63)</f>
        <v>11550</v>
      </c>
      <c r="I64" s="9"/>
      <c r="J64" s="7"/>
    </row>
    <row r="65" spans="1:10" ht="12.75">
      <c r="A65" s="56" t="s">
        <v>78</v>
      </c>
      <c r="B65" s="57"/>
      <c r="C65" s="56"/>
      <c r="D65" s="56" t="s">
        <v>79</v>
      </c>
      <c r="E65" s="92">
        <f>E70+E79+E83+E86+E91+E95+E98+E75</f>
        <v>102832.64000000001</v>
      </c>
      <c r="F65" s="69">
        <f>F70+F79+F83+F86+F91+F95+F98+F75</f>
        <v>155787</v>
      </c>
      <c r="G65" s="69">
        <f>G70+G79+G83+G86+G91+G95+G98+G75</f>
        <v>2580</v>
      </c>
      <c r="H65" s="69">
        <f>H70+H79+H83+H86+H91+H95+H98+H75</f>
        <v>158367</v>
      </c>
      <c r="I65" s="13"/>
      <c r="J65" s="50"/>
    </row>
    <row r="66" spans="1:10" ht="12.75">
      <c r="A66" s="64" t="s">
        <v>80</v>
      </c>
      <c r="B66" s="65"/>
      <c r="C66" s="62"/>
      <c r="D66" s="64" t="s">
        <v>81</v>
      </c>
      <c r="E66" s="86"/>
      <c r="F66" s="31"/>
      <c r="G66" s="31"/>
      <c r="H66" s="31"/>
      <c r="I66" s="13"/>
      <c r="J66" s="9"/>
    </row>
    <row r="67" spans="1:10" ht="12.75">
      <c r="A67" s="62"/>
      <c r="B67" s="65" t="s">
        <v>275</v>
      </c>
      <c r="C67" s="62">
        <v>610</v>
      </c>
      <c r="D67" s="62" t="s">
        <v>38</v>
      </c>
      <c r="E67" s="98">
        <v>9286.9</v>
      </c>
      <c r="F67" s="35">
        <v>13500</v>
      </c>
      <c r="G67" s="35"/>
      <c r="H67" s="35">
        <v>13500</v>
      </c>
      <c r="I67" s="9"/>
      <c r="J67" s="8"/>
    </row>
    <row r="68" spans="1:10" ht="12.75">
      <c r="A68" s="62"/>
      <c r="B68" s="65" t="s">
        <v>275</v>
      </c>
      <c r="C68" s="62">
        <v>620</v>
      </c>
      <c r="D68" s="62" t="s">
        <v>33</v>
      </c>
      <c r="E68" s="86">
        <v>3573.83</v>
      </c>
      <c r="F68" s="33">
        <v>5130</v>
      </c>
      <c r="G68" s="33"/>
      <c r="H68" s="33">
        <v>5130</v>
      </c>
      <c r="I68" s="9"/>
      <c r="J68" s="16"/>
    </row>
    <row r="69" spans="1:10" ht="12.75">
      <c r="A69" s="62"/>
      <c r="B69" s="65" t="s">
        <v>275</v>
      </c>
      <c r="C69" s="62">
        <v>630</v>
      </c>
      <c r="D69" s="62" t="s">
        <v>76</v>
      </c>
      <c r="E69" s="99">
        <v>1872.01</v>
      </c>
      <c r="F69" s="34">
        <v>3030</v>
      </c>
      <c r="G69" s="34"/>
      <c r="H69" s="34">
        <v>3030</v>
      </c>
      <c r="I69" s="9"/>
      <c r="J69" s="7"/>
    </row>
    <row r="70" spans="1:10" ht="12.75">
      <c r="A70" s="62"/>
      <c r="B70" s="65"/>
      <c r="C70" s="62"/>
      <c r="D70" s="62" t="s">
        <v>30</v>
      </c>
      <c r="E70" s="99">
        <f>SUM(E67:E69)</f>
        <v>14732.74</v>
      </c>
      <c r="F70" s="34">
        <f>SUM(F67:F69)</f>
        <v>21660</v>
      </c>
      <c r="G70" s="34">
        <f>SUM(G67:G69)</f>
        <v>0</v>
      </c>
      <c r="H70" s="34">
        <f>SUM(H67:H69)</f>
        <v>21660</v>
      </c>
      <c r="I70" s="9"/>
      <c r="J70" s="7"/>
    </row>
    <row r="71" spans="1:10" ht="12.75">
      <c r="A71" s="64" t="s">
        <v>82</v>
      </c>
      <c r="B71" s="65"/>
      <c r="C71" s="62"/>
      <c r="D71" s="66" t="s">
        <v>83</v>
      </c>
      <c r="E71" s="86"/>
      <c r="F71" s="31"/>
      <c r="G71" s="31"/>
      <c r="H71" s="31"/>
      <c r="I71" s="13"/>
      <c r="J71" s="9"/>
    </row>
    <row r="72" spans="1:10" ht="12.75">
      <c r="A72" s="62" t="s">
        <v>261</v>
      </c>
      <c r="B72" s="65"/>
      <c r="C72" s="62"/>
      <c r="D72" s="66" t="s">
        <v>262</v>
      </c>
      <c r="E72" s="86"/>
      <c r="F72" s="31"/>
      <c r="G72" s="31"/>
      <c r="H72" s="31"/>
      <c r="I72" s="13"/>
      <c r="J72" s="9"/>
    </row>
    <row r="73" spans="1:10" ht="12.75">
      <c r="A73" s="62"/>
      <c r="B73" s="65" t="s">
        <v>268</v>
      </c>
      <c r="C73" s="62">
        <v>610</v>
      </c>
      <c r="D73" s="62" t="s">
        <v>38</v>
      </c>
      <c r="E73" s="86">
        <v>80</v>
      </c>
      <c r="F73" s="31">
        <v>851</v>
      </c>
      <c r="G73" s="31">
        <v>-440</v>
      </c>
      <c r="H73" s="31">
        <v>411</v>
      </c>
      <c r="I73" s="9"/>
      <c r="J73" s="9"/>
    </row>
    <row r="74" spans="1:10" ht="12.75">
      <c r="A74" s="62"/>
      <c r="B74" s="65" t="s">
        <v>268</v>
      </c>
      <c r="C74" s="62">
        <v>620</v>
      </c>
      <c r="D74" s="62" t="s">
        <v>33</v>
      </c>
      <c r="E74" s="86">
        <v>27.96</v>
      </c>
      <c r="F74" s="31">
        <v>295</v>
      </c>
      <c r="G74" s="31">
        <v>-160</v>
      </c>
      <c r="H74" s="31">
        <v>135</v>
      </c>
      <c r="I74" s="9"/>
      <c r="J74" s="9"/>
    </row>
    <row r="75" spans="1:10" ht="12.75">
      <c r="A75" s="62"/>
      <c r="B75" s="65"/>
      <c r="C75" s="62"/>
      <c r="D75" s="62" t="s">
        <v>30</v>
      </c>
      <c r="E75" s="86">
        <f>SUM(E73:E74)</f>
        <v>107.96000000000001</v>
      </c>
      <c r="F75" s="31">
        <f>SUM(F73:F74)</f>
        <v>1146</v>
      </c>
      <c r="G75" s="31">
        <f>SUM(G73:G74)</f>
        <v>-600</v>
      </c>
      <c r="H75" s="31">
        <f>SUM(H73:H74)</f>
        <v>546</v>
      </c>
      <c r="I75" s="9"/>
      <c r="J75" s="9"/>
    </row>
    <row r="76" spans="1:10" ht="12.75">
      <c r="A76" s="62" t="s">
        <v>84</v>
      </c>
      <c r="B76" s="65"/>
      <c r="C76" s="62"/>
      <c r="D76" s="66" t="s">
        <v>85</v>
      </c>
      <c r="E76" s="86"/>
      <c r="F76" s="31"/>
      <c r="G76" s="31"/>
      <c r="H76" s="31"/>
      <c r="I76" s="13"/>
      <c r="J76" s="9"/>
    </row>
    <row r="77" spans="1:10" ht="12.75">
      <c r="A77" s="62"/>
      <c r="B77" s="65" t="s">
        <v>268</v>
      </c>
      <c r="C77" s="62">
        <v>610</v>
      </c>
      <c r="D77" s="62" t="s">
        <v>38</v>
      </c>
      <c r="E77" s="98">
        <v>1200</v>
      </c>
      <c r="F77" s="35">
        <v>1900</v>
      </c>
      <c r="G77" s="35"/>
      <c r="H77" s="35">
        <v>1900</v>
      </c>
      <c r="I77" s="9"/>
      <c r="J77" s="8"/>
    </row>
    <row r="78" spans="1:10" ht="12.75">
      <c r="A78" s="62"/>
      <c r="B78" s="65" t="s">
        <v>268</v>
      </c>
      <c r="C78" s="62">
        <v>620</v>
      </c>
      <c r="D78" s="62" t="s">
        <v>33</v>
      </c>
      <c r="E78" s="98">
        <v>419.4</v>
      </c>
      <c r="F78" s="35">
        <v>665</v>
      </c>
      <c r="G78" s="35"/>
      <c r="H78" s="35">
        <v>665</v>
      </c>
      <c r="I78" s="9"/>
      <c r="J78" s="8"/>
    </row>
    <row r="79" spans="1:10" ht="12.75">
      <c r="A79" s="62"/>
      <c r="B79" s="65"/>
      <c r="C79" s="62"/>
      <c r="D79" s="62" t="s">
        <v>30</v>
      </c>
      <c r="E79" s="98">
        <f>SUM(E77:E78)</f>
        <v>1619.4</v>
      </c>
      <c r="F79" s="35">
        <f>SUM(F77:F78)</f>
        <v>2565</v>
      </c>
      <c r="G79" s="35">
        <f>SUM(G77:G78)</f>
        <v>0</v>
      </c>
      <c r="H79" s="35">
        <f>SUM(H77:H78)</f>
        <v>2565</v>
      </c>
      <c r="I79" s="9"/>
      <c r="J79" s="8"/>
    </row>
    <row r="80" spans="1:10" ht="12.75">
      <c r="A80" s="64" t="s">
        <v>86</v>
      </c>
      <c r="B80" s="73"/>
      <c r="C80" s="64"/>
      <c r="D80" s="66" t="s">
        <v>87</v>
      </c>
      <c r="E80" s="98"/>
      <c r="F80" s="35"/>
      <c r="G80" s="35"/>
      <c r="H80" s="35"/>
      <c r="I80" s="13"/>
      <c r="J80" s="8"/>
    </row>
    <row r="81" spans="1:10" ht="12.75">
      <c r="A81" s="62" t="s">
        <v>88</v>
      </c>
      <c r="B81" s="65"/>
      <c r="C81" s="62"/>
      <c r="D81" s="66" t="s">
        <v>89</v>
      </c>
      <c r="E81" s="98"/>
      <c r="F81" s="35"/>
      <c r="G81" s="35"/>
      <c r="H81" s="35"/>
      <c r="I81" s="13"/>
      <c r="J81" s="8"/>
    </row>
    <row r="82" spans="1:10" ht="12.75">
      <c r="A82" s="62"/>
      <c r="B82" s="65" t="s">
        <v>273</v>
      </c>
      <c r="C82" s="31">
        <v>630</v>
      </c>
      <c r="D82" s="62" t="s">
        <v>309</v>
      </c>
      <c r="E82" s="98">
        <v>12850</v>
      </c>
      <c r="F82" s="35">
        <v>19700</v>
      </c>
      <c r="G82" s="35"/>
      <c r="H82" s="35">
        <v>19700</v>
      </c>
      <c r="I82" s="9"/>
      <c r="J82" s="8"/>
    </row>
    <row r="83" spans="1:10" ht="12.75">
      <c r="A83" s="62"/>
      <c r="B83" s="65"/>
      <c r="C83" s="62"/>
      <c r="D83" s="62" t="s">
        <v>30</v>
      </c>
      <c r="E83" s="86">
        <f>SUM(E82:E82)</f>
        <v>12850</v>
      </c>
      <c r="F83" s="33">
        <f>SUM(F82:F82)</f>
        <v>19700</v>
      </c>
      <c r="G83" s="33">
        <f>SUM(G82:G82)</f>
        <v>0</v>
      </c>
      <c r="H83" s="33">
        <f>SUM(H82:H82)</f>
        <v>19700</v>
      </c>
      <c r="I83" s="9"/>
      <c r="J83" s="16"/>
    </row>
    <row r="84" spans="1:10" ht="12.75">
      <c r="A84" s="68" t="s">
        <v>90</v>
      </c>
      <c r="B84" s="72"/>
      <c r="C84" s="68"/>
      <c r="D84" s="74" t="s">
        <v>91</v>
      </c>
      <c r="E84" s="98"/>
      <c r="F84" s="35"/>
      <c r="G84" s="35"/>
      <c r="H84" s="35"/>
      <c r="I84" s="13"/>
      <c r="J84" s="8"/>
    </row>
    <row r="85" spans="1:10" ht="12.75">
      <c r="A85" s="62"/>
      <c r="B85" s="65" t="s">
        <v>273</v>
      </c>
      <c r="C85" s="31">
        <v>630</v>
      </c>
      <c r="D85" s="62" t="s">
        <v>92</v>
      </c>
      <c r="E85" s="98">
        <v>598.2</v>
      </c>
      <c r="F85" s="35">
        <v>1000</v>
      </c>
      <c r="G85" s="35"/>
      <c r="H85" s="35">
        <v>1000</v>
      </c>
      <c r="I85" s="9"/>
      <c r="J85" s="8"/>
    </row>
    <row r="86" spans="1:10" ht="12.75">
      <c r="A86" s="62"/>
      <c r="B86" s="65"/>
      <c r="C86" s="62"/>
      <c r="D86" s="62" t="s">
        <v>30</v>
      </c>
      <c r="E86" s="98">
        <f>SUM(E85)</f>
        <v>598.2</v>
      </c>
      <c r="F86" s="35">
        <f>SUM(F85)</f>
        <v>1000</v>
      </c>
      <c r="G86" s="35">
        <f>SUM(G85)</f>
        <v>0</v>
      </c>
      <c r="H86" s="35">
        <f>SUM(H85)</f>
        <v>1000</v>
      </c>
      <c r="I86" s="9"/>
      <c r="J86" s="8"/>
    </row>
    <row r="87" spans="1:10" ht="12.75">
      <c r="A87" s="64" t="s">
        <v>93</v>
      </c>
      <c r="B87" s="65"/>
      <c r="C87" s="62"/>
      <c r="D87" s="66" t="s">
        <v>94</v>
      </c>
      <c r="E87" s="98"/>
      <c r="F87" s="35"/>
      <c r="G87" s="35"/>
      <c r="H87" s="35"/>
      <c r="I87" s="13"/>
      <c r="J87" s="8"/>
    </row>
    <row r="88" spans="1:10" ht="12.75">
      <c r="A88" s="62"/>
      <c r="B88" s="65" t="s">
        <v>276</v>
      </c>
      <c r="C88" s="62">
        <v>610</v>
      </c>
      <c r="D88" s="62" t="s">
        <v>38</v>
      </c>
      <c r="E88" s="98">
        <v>32989.18</v>
      </c>
      <c r="F88" s="35">
        <v>45450</v>
      </c>
      <c r="G88" s="35">
        <v>2300</v>
      </c>
      <c r="H88" s="35">
        <v>47750</v>
      </c>
      <c r="I88" s="9"/>
      <c r="J88" s="8"/>
    </row>
    <row r="89" spans="1:10" ht="12.75">
      <c r="A89" s="62"/>
      <c r="B89" s="65" t="s">
        <v>276</v>
      </c>
      <c r="C89" s="62">
        <v>620</v>
      </c>
      <c r="D89" s="62" t="s">
        <v>33</v>
      </c>
      <c r="E89" s="98">
        <v>12598.1</v>
      </c>
      <c r="F89" s="35">
        <v>16900</v>
      </c>
      <c r="G89" s="35">
        <v>880</v>
      </c>
      <c r="H89" s="35">
        <v>17780</v>
      </c>
      <c r="I89" s="9"/>
      <c r="J89" s="8"/>
    </row>
    <row r="90" spans="1:10" ht="12.75">
      <c r="A90" s="62"/>
      <c r="B90" s="65" t="s">
        <v>276</v>
      </c>
      <c r="C90" s="62">
        <v>630</v>
      </c>
      <c r="D90" s="62" t="s">
        <v>76</v>
      </c>
      <c r="E90" s="98">
        <v>7724.76</v>
      </c>
      <c r="F90" s="35">
        <v>10840</v>
      </c>
      <c r="G90" s="35"/>
      <c r="H90" s="35">
        <v>10840</v>
      </c>
      <c r="I90" s="9"/>
      <c r="J90" s="8"/>
    </row>
    <row r="91" spans="1:10" ht="12.75">
      <c r="A91" s="62"/>
      <c r="B91" s="65"/>
      <c r="C91" s="62"/>
      <c r="D91" s="62" t="s">
        <v>30</v>
      </c>
      <c r="E91" s="98">
        <f>SUM(E88:E90)</f>
        <v>53312.04</v>
      </c>
      <c r="F91" s="35">
        <f>SUM(F88:F90)</f>
        <v>73190</v>
      </c>
      <c r="G91" s="35">
        <f>SUM(G88:G90)</f>
        <v>3180</v>
      </c>
      <c r="H91" s="35">
        <f>SUM(H88:H90)</f>
        <v>76370</v>
      </c>
      <c r="I91" s="9"/>
      <c r="J91" s="8"/>
    </row>
    <row r="92" spans="1:10" ht="12.75">
      <c r="A92" s="64" t="s">
        <v>95</v>
      </c>
      <c r="B92" s="65"/>
      <c r="C92" s="62"/>
      <c r="D92" s="66" t="s">
        <v>96</v>
      </c>
      <c r="E92" s="98"/>
      <c r="F92" s="35"/>
      <c r="G92" s="35"/>
      <c r="H92" s="35"/>
      <c r="I92" s="13"/>
      <c r="J92" s="8"/>
    </row>
    <row r="93" spans="1:10" ht="12.75">
      <c r="A93" s="62"/>
      <c r="B93" s="65" t="s">
        <v>268</v>
      </c>
      <c r="C93" s="62">
        <v>610</v>
      </c>
      <c r="D93" s="31" t="s">
        <v>97</v>
      </c>
      <c r="E93" s="98">
        <v>260</v>
      </c>
      <c r="F93" s="35">
        <v>540</v>
      </c>
      <c r="G93" s="35"/>
      <c r="H93" s="35">
        <v>540</v>
      </c>
      <c r="I93" s="9"/>
      <c r="J93" s="8"/>
    </row>
    <row r="94" spans="1:10" ht="12.75">
      <c r="A94" s="62"/>
      <c r="B94" s="65" t="s">
        <v>268</v>
      </c>
      <c r="C94" s="62">
        <v>620</v>
      </c>
      <c r="D94" s="31" t="s">
        <v>33</v>
      </c>
      <c r="E94" s="98">
        <v>89.1</v>
      </c>
      <c r="F94" s="35">
        <v>180</v>
      </c>
      <c r="G94" s="35"/>
      <c r="H94" s="35">
        <v>180</v>
      </c>
      <c r="I94" s="9"/>
      <c r="J94" s="8"/>
    </row>
    <row r="95" spans="1:10" ht="12.75">
      <c r="A95" s="62"/>
      <c r="B95" s="65"/>
      <c r="C95" s="62"/>
      <c r="D95" s="62" t="s">
        <v>30</v>
      </c>
      <c r="E95" s="98">
        <f>SUM(E93:E94)</f>
        <v>349.1</v>
      </c>
      <c r="F95" s="35">
        <f>SUM(F93:F94)</f>
        <v>720</v>
      </c>
      <c r="G95" s="35">
        <f>SUM(G93:G94)</f>
        <v>0</v>
      </c>
      <c r="H95" s="35">
        <f>SUM(H93:H94)</f>
        <v>720</v>
      </c>
      <c r="I95" s="9"/>
      <c r="J95" s="8"/>
    </row>
    <row r="96" spans="1:10" ht="12.75">
      <c r="A96" s="64" t="s">
        <v>98</v>
      </c>
      <c r="B96" s="65"/>
      <c r="C96" s="62"/>
      <c r="D96" s="66" t="s">
        <v>99</v>
      </c>
      <c r="E96" s="98"/>
      <c r="F96" s="35"/>
      <c r="G96" s="35"/>
      <c r="H96" s="35"/>
      <c r="I96" s="13"/>
      <c r="J96" s="8"/>
    </row>
    <row r="97" spans="1:10" ht="12.75">
      <c r="A97" s="62"/>
      <c r="B97" s="65" t="s">
        <v>271</v>
      </c>
      <c r="C97" s="62">
        <v>630</v>
      </c>
      <c r="D97" s="31" t="s">
        <v>324</v>
      </c>
      <c r="E97" s="98">
        <v>19263.2</v>
      </c>
      <c r="F97" s="35">
        <v>35806</v>
      </c>
      <c r="G97" s="35"/>
      <c r="H97" s="35">
        <v>35806</v>
      </c>
      <c r="I97" s="9"/>
      <c r="J97" s="8"/>
    </row>
    <row r="98" spans="1:10" ht="12.75">
      <c r="A98" s="62"/>
      <c r="B98" s="65"/>
      <c r="C98" s="62"/>
      <c r="D98" s="62" t="s">
        <v>30</v>
      </c>
      <c r="E98" s="98">
        <f>SUM(E97:E97)</f>
        <v>19263.2</v>
      </c>
      <c r="F98" s="35">
        <f>SUM(F97:F97)</f>
        <v>35806</v>
      </c>
      <c r="G98" s="35">
        <f>SUM(G97:G97)</f>
        <v>0</v>
      </c>
      <c r="H98" s="35">
        <f>SUM(H97:H97)</f>
        <v>35806</v>
      </c>
      <c r="I98" s="9"/>
      <c r="J98" s="8"/>
    </row>
    <row r="99" spans="1:10" ht="12.75">
      <c r="A99" s="56" t="s">
        <v>100</v>
      </c>
      <c r="B99" s="57"/>
      <c r="C99" s="56"/>
      <c r="D99" s="56" t="s">
        <v>101</v>
      </c>
      <c r="E99" s="93">
        <f>E105+E109+E121+E115+E124</f>
        <v>192719.19</v>
      </c>
      <c r="F99" s="75">
        <f>F105+F109+F121+F115+F124</f>
        <v>331341</v>
      </c>
      <c r="G99" s="75">
        <f>G105+G109+G121+G115+G124</f>
        <v>-9550</v>
      </c>
      <c r="H99" s="75">
        <f>H105+H109+H121+H115+H124</f>
        <v>321791</v>
      </c>
      <c r="I99" s="9"/>
      <c r="J99" s="8"/>
    </row>
    <row r="100" spans="1:10" ht="12.75">
      <c r="A100" s="64" t="s">
        <v>102</v>
      </c>
      <c r="B100" s="65"/>
      <c r="C100" s="62"/>
      <c r="D100" s="66" t="s">
        <v>103</v>
      </c>
      <c r="E100" s="98"/>
      <c r="F100" s="35"/>
      <c r="G100" s="35"/>
      <c r="H100" s="35"/>
      <c r="I100" s="13"/>
      <c r="J100" s="11"/>
    </row>
    <row r="101" spans="1:10" ht="12.75">
      <c r="A101" s="62"/>
      <c r="B101" s="65" t="s">
        <v>277</v>
      </c>
      <c r="C101" s="62">
        <v>610</v>
      </c>
      <c r="D101" s="62" t="s">
        <v>38</v>
      </c>
      <c r="E101" s="86">
        <v>88446.31</v>
      </c>
      <c r="F101" s="33">
        <v>126900</v>
      </c>
      <c r="G101" s="33"/>
      <c r="H101" s="33">
        <v>126900</v>
      </c>
      <c r="I101" s="13"/>
      <c r="J101" s="8"/>
    </row>
    <row r="102" spans="1:10" ht="12.75">
      <c r="A102" s="62"/>
      <c r="B102" s="65" t="s">
        <v>277</v>
      </c>
      <c r="C102" s="62">
        <v>620</v>
      </c>
      <c r="D102" s="62" t="s">
        <v>33</v>
      </c>
      <c r="E102" s="86">
        <v>31999.12</v>
      </c>
      <c r="F102" s="33">
        <v>47650</v>
      </c>
      <c r="G102" s="33"/>
      <c r="H102" s="33">
        <v>47650</v>
      </c>
      <c r="I102" s="9"/>
      <c r="J102" s="16"/>
    </row>
    <row r="103" spans="1:10" ht="12.75">
      <c r="A103" s="62"/>
      <c r="B103" s="65" t="s">
        <v>277</v>
      </c>
      <c r="C103" s="62">
        <v>630</v>
      </c>
      <c r="D103" s="62" t="s">
        <v>76</v>
      </c>
      <c r="E103" s="98">
        <v>22637.07</v>
      </c>
      <c r="F103" s="35">
        <v>36035</v>
      </c>
      <c r="G103" s="35"/>
      <c r="H103" s="35">
        <v>36035</v>
      </c>
      <c r="I103" s="9"/>
      <c r="J103" s="16"/>
    </row>
    <row r="104" spans="1:10" ht="12.75">
      <c r="A104" s="62"/>
      <c r="B104" s="65" t="s">
        <v>277</v>
      </c>
      <c r="C104" s="62">
        <v>640</v>
      </c>
      <c r="D104" s="62" t="s">
        <v>337</v>
      </c>
      <c r="E104" s="98">
        <v>910.02</v>
      </c>
      <c r="F104" s="35">
        <v>870</v>
      </c>
      <c r="G104" s="35">
        <v>700</v>
      </c>
      <c r="H104" s="35">
        <v>1570</v>
      </c>
      <c r="I104" s="9"/>
      <c r="J104" s="8"/>
    </row>
    <row r="105" spans="1:10" ht="12.75">
      <c r="A105" s="62"/>
      <c r="B105" s="65"/>
      <c r="C105" s="62"/>
      <c r="D105" s="62" t="s">
        <v>30</v>
      </c>
      <c r="E105" s="98">
        <f>SUM(E101:E104)</f>
        <v>143992.52</v>
      </c>
      <c r="F105" s="35">
        <f>SUM(F101:F104)</f>
        <v>211455</v>
      </c>
      <c r="G105" s="35">
        <f>SUM(G101:G104)</f>
        <v>700</v>
      </c>
      <c r="H105" s="35">
        <f>SUM(H101:H104)</f>
        <v>212155</v>
      </c>
      <c r="I105" s="9"/>
      <c r="J105" s="8"/>
    </row>
    <row r="106" spans="1:10" ht="12.75">
      <c r="A106" s="64" t="s">
        <v>105</v>
      </c>
      <c r="B106" s="65"/>
      <c r="C106" s="62"/>
      <c r="D106" s="66" t="s">
        <v>106</v>
      </c>
      <c r="E106" s="98"/>
      <c r="F106" s="35"/>
      <c r="G106" s="35"/>
      <c r="H106" s="35"/>
      <c r="I106" s="9"/>
      <c r="J106" s="8"/>
    </row>
    <row r="107" spans="1:10" ht="12.75">
      <c r="A107" s="64"/>
      <c r="B107" s="65" t="s">
        <v>279</v>
      </c>
      <c r="C107" s="62">
        <v>630</v>
      </c>
      <c r="D107" s="31" t="s">
        <v>76</v>
      </c>
      <c r="E107" s="98">
        <v>15372.34</v>
      </c>
      <c r="F107" s="35">
        <v>22660</v>
      </c>
      <c r="G107" s="35">
        <v>700</v>
      </c>
      <c r="H107" s="35">
        <v>23360</v>
      </c>
      <c r="I107" s="13"/>
      <c r="J107" s="8"/>
    </row>
    <row r="108" spans="1:10" ht="12.75">
      <c r="A108" s="64"/>
      <c r="B108" s="65" t="s">
        <v>279</v>
      </c>
      <c r="C108" s="62">
        <v>710</v>
      </c>
      <c r="D108" s="31" t="s">
        <v>352</v>
      </c>
      <c r="E108" s="98">
        <v>0</v>
      </c>
      <c r="F108" s="35">
        <v>18000</v>
      </c>
      <c r="G108" s="35"/>
      <c r="H108" s="35">
        <v>18000</v>
      </c>
      <c r="I108" s="9"/>
      <c r="J108" s="8"/>
    </row>
    <row r="109" spans="1:10" ht="12.75">
      <c r="A109" s="62"/>
      <c r="B109" s="65"/>
      <c r="C109" s="62"/>
      <c r="D109" s="62" t="s">
        <v>30</v>
      </c>
      <c r="E109" s="98">
        <f>SUM(E107:E108)</f>
        <v>15372.34</v>
      </c>
      <c r="F109" s="35">
        <f>SUM(F107:F108)</f>
        <v>40660</v>
      </c>
      <c r="G109" s="35">
        <f>SUM(G107:G108)</f>
        <v>700</v>
      </c>
      <c r="H109" s="35">
        <f>SUM(H107:H108)</f>
        <v>41360</v>
      </c>
      <c r="I109" s="9"/>
      <c r="J109" s="8"/>
    </row>
    <row r="110" spans="1:10" ht="12.75">
      <c r="A110" s="64" t="s">
        <v>338</v>
      </c>
      <c r="B110" s="65"/>
      <c r="C110" s="62"/>
      <c r="D110" s="64" t="s">
        <v>339</v>
      </c>
      <c r="E110" s="98"/>
      <c r="F110" s="35"/>
      <c r="G110" s="35"/>
      <c r="H110" s="35"/>
      <c r="I110" s="9"/>
      <c r="J110" s="8"/>
    </row>
    <row r="111" spans="1:10" ht="12.75">
      <c r="A111" s="62"/>
      <c r="B111" s="65" t="s">
        <v>277</v>
      </c>
      <c r="C111" s="62">
        <v>610</v>
      </c>
      <c r="D111" s="62" t="s">
        <v>38</v>
      </c>
      <c r="E111" s="98">
        <v>3420</v>
      </c>
      <c r="F111" s="35">
        <v>15155</v>
      </c>
      <c r="G111" s="35">
        <v>-3000</v>
      </c>
      <c r="H111" s="35">
        <v>12155</v>
      </c>
      <c r="I111" s="9"/>
      <c r="J111" s="8"/>
    </row>
    <row r="112" spans="1:10" ht="12.75">
      <c r="A112" s="62"/>
      <c r="B112" s="65" t="s">
        <v>277</v>
      </c>
      <c r="C112" s="62">
        <v>620</v>
      </c>
      <c r="D112" s="62" t="s">
        <v>33</v>
      </c>
      <c r="E112" s="98">
        <v>1064.44</v>
      </c>
      <c r="F112" s="35">
        <v>5299</v>
      </c>
      <c r="G112" s="35"/>
      <c r="H112" s="35">
        <v>5299</v>
      </c>
      <c r="I112" s="9"/>
      <c r="J112" s="8"/>
    </row>
    <row r="113" spans="1:10" ht="12.75">
      <c r="A113" s="62"/>
      <c r="B113" s="65" t="s">
        <v>277</v>
      </c>
      <c r="C113" s="62">
        <v>630</v>
      </c>
      <c r="D113" s="62" t="s">
        <v>76</v>
      </c>
      <c r="E113" s="98">
        <v>961.48</v>
      </c>
      <c r="F113" s="35">
        <v>15775</v>
      </c>
      <c r="G113" s="35">
        <v>-8200</v>
      </c>
      <c r="H113" s="35">
        <v>7575</v>
      </c>
      <c r="I113" s="9"/>
      <c r="J113" s="8"/>
    </row>
    <row r="114" spans="1:10" ht="12.75">
      <c r="A114" s="62"/>
      <c r="B114" s="65" t="s">
        <v>277</v>
      </c>
      <c r="C114" s="62">
        <v>640</v>
      </c>
      <c r="D114" s="62" t="s">
        <v>244</v>
      </c>
      <c r="E114" s="98"/>
      <c r="F114" s="35"/>
      <c r="G114" s="35">
        <v>200</v>
      </c>
      <c r="H114" s="35">
        <v>200</v>
      </c>
      <c r="I114" s="9"/>
      <c r="J114" s="8"/>
    </row>
    <row r="115" spans="1:10" ht="12.75">
      <c r="A115" s="62"/>
      <c r="B115" s="65"/>
      <c r="C115" s="62"/>
      <c r="D115" s="62" t="s">
        <v>30</v>
      </c>
      <c r="E115" s="98">
        <f>SUM(E111:E113)</f>
        <v>5445.92</v>
      </c>
      <c r="F115" s="35">
        <f>SUM(F111:F113)</f>
        <v>36229</v>
      </c>
      <c r="G115" s="35">
        <f>SUM(G111:G114)</f>
        <v>-11000</v>
      </c>
      <c r="H115" s="35">
        <f>SUM(H111:H114)</f>
        <v>25229</v>
      </c>
      <c r="I115" s="9"/>
      <c r="J115" s="8"/>
    </row>
    <row r="116" spans="1:10" ht="12.75">
      <c r="A116" s="64" t="s">
        <v>107</v>
      </c>
      <c r="B116" s="73"/>
      <c r="C116" s="64"/>
      <c r="D116" s="64" t="s">
        <v>108</v>
      </c>
      <c r="E116" s="98"/>
      <c r="F116" s="35"/>
      <c r="G116" s="35"/>
      <c r="H116" s="35"/>
      <c r="I116" s="9"/>
      <c r="J116" s="8"/>
    </row>
    <row r="117" spans="1:10" ht="12.75">
      <c r="A117" s="62"/>
      <c r="B117" s="65" t="s">
        <v>277</v>
      </c>
      <c r="C117" s="62">
        <v>610</v>
      </c>
      <c r="D117" s="62" t="s">
        <v>38</v>
      </c>
      <c r="E117" s="98">
        <v>14104.62</v>
      </c>
      <c r="F117" s="35">
        <v>22500</v>
      </c>
      <c r="G117" s="35"/>
      <c r="H117" s="35">
        <v>22500</v>
      </c>
      <c r="I117" s="9"/>
      <c r="J117" s="8"/>
    </row>
    <row r="118" spans="1:10" ht="12.75">
      <c r="A118" s="62"/>
      <c r="B118" s="65" t="s">
        <v>277</v>
      </c>
      <c r="C118" s="62">
        <v>620</v>
      </c>
      <c r="D118" s="62" t="s">
        <v>33</v>
      </c>
      <c r="E118" s="98">
        <v>4574.91</v>
      </c>
      <c r="F118" s="35">
        <v>7428</v>
      </c>
      <c r="G118" s="35"/>
      <c r="H118" s="35">
        <v>7428</v>
      </c>
      <c r="I118" s="9"/>
      <c r="J118" s="8"/>
    </row>
    <row r="119" spans="1:10" ht="12.75">
      <c r="A119" s="62"/>
      <c r="B119" s="65" t="s">
        <v>277</v>
      </c>
      <c r="C119" s="62">
        <v>630</v>
      </c>
      <c r="D119" s="62" t="s">
        <v>76</v>
      </c>
      <c r="E119" s="98">
        <v>1948.4</v>
      </c>
      <c r="F119" s="35">
        <v>5725</v>
      </c>
      <c r="G119" s="35"/>
      <c r="H119" s="35">
        <v>5725</v>
      </c>
      <c r="I119" s="13"/>
      <c r="J119" s="8"/>
    </row>
    <row r="120" spans="1:10" ht="12.75">
      <c r="A120" s="62"/>
      <c r="B120" s="65" t="s">
        <v>277</v>
      </c>
      <c r="C120" s="62">
        <v>640</v>
      </c>
      <c r="D120" s="62" t="s">
        <v>244</v>
      </c>
      <c r="E120" s="98">
        <v>136.58</v>
      </c>
      <c r="F120" s="35">
        <v>200</v>
      </c>
      <c r="G120" s="35">
        <v>50</v>
      </c>
      <c r="H120" s="35">
        <v>250</v>
      </c>
      <c r="I120" s="9"/>
      <c r="J120" s="8"/>
    </row>
    <row r="121" spans="1:10" ht="12.75">
      <c r="A121" s="62"/>
      <c r="B121" s="65"/>
      <c r="C121" s="62"/>
      <c r="D121" s="62" t="s">
        <v>30</v>
      </c>
      <c r="E121" s="98">
        <f>SUM(E117:E120)</f>
        <v>20764.510000000002</v>
      </c>
      <c r="F121" s="35">
        <f>SUM(F117:F120)</f>
        <v>35853</v>
      </c>
      <c r="G121" s="35">
        <f>SUM(G117:G120)</f>
        <v>50</v>
      </c>
      <c r="H121" s="35">
        <f>SUM(H117:H120)</f>
        <v>35903</v>
      </c>
      <c r="I121" s="9"/>
      <c r="J121" s="8"/>
    </row>
    <row r="122" spans="1:10" ht="12.75">
      <c r="A122" s="66" t="s">
        <v>327</v>
      </c>
      <c r="B122" s="76"/>
      <c r="C122" s="31"/>
      <c r="D122" s="66" t="s">
        <v>325</v>
      </c>
      <c r="E122" s="98"/>
      <c r="F122" s="35"/>
      <c r="G122" s="35"/>
      <c r="H122" s="35"/>
      <c r="I122" s="9"/>
      <c r="J122" s="8"/>
    </row>
    <row r="123" spans="1:10" ht="12.75">
      <c r="A123" s="31"/>
      <c r="B123" s="76" t="s">
        <v>277</v>
      </c>
      <c r="C123" s="31">
        <v>710</v>
      </c>
      <c r="D123" s="31" t="s">
        <v>76</v>
      </c>
      <c r="E123" s="98">
        <v>7143.9</v>
      </c>
      <c r="F123" s="35">
        <v>7144</v>
      </c>
      <c r="G123" s="35"/>
      <c r="H123" s="35">
        <v>7144</v>
      </c>
      <c r="I123" s="9"/>
      <c r="J123" s="8"/>
    </row>
    <row r="124" spans="1:10" ht="12.75">
      <c r="A124" s="31"/>
      <c r="B124" s="76"/>
      <c r="C124" s="31"/>
      <c r="D124" s="31" t="s">
        <v>30</v>
      </c>
      <c r="E124" s="98">
        <f>SUM(E123)</f>
        <v>7143.9</v>
      </c>
      <c r="F124" s="35">
        <f>SUM(F123)</f>
        <v>7144</v>
      </c>
      <c r="G124" s="35">
        <f>SUM(G123)</f>
        <v>0</v>
      </c>
      <c r="H124" s="35">
        <f>SUM(H123)</f>
        <v>7144</v>
      </c>
      <c r="I124" s="9"/>
      <c r="J124" s="8"/>
    </row>
    <row r="125" spans="1:10" ht="12.75">
      <c r="A125" s="56" t="s">
        <v>109</v>
      </c>
      <c r="B125" s="57"/>
      <c r="C125" s="56"/>
      <c r="D125" s="56" t="s">
        <v>110</v>
      </c>
      <c r="E125" s="93">
        <f>E131+E137</f>
        <v>148032.99</v>
      </c>
      <c r="F125" s="75">
        <f>F131+F137</f>
        <v>222148</v>
      </c>
      <c r="G125" s="75">
        <f>G131+G137</f>
        <v>300</v>
      </c>
      <c r="H125" s="75">
        <f>H131+H137</f>
        <v>222448</v>
      </c>
      <c r="I125" s="13"/>
      <c r="J125" s="11"/>
    </row>
    <row r="126" spans="1:10" ht="12.75">
      <c r="A126" s="64" t="s">
        <v>111</v>
      </c>
      <c r="B126" s="65"/>
      <c r="C126" s="62"/>
      <c r="D126" s="64" t="s">
        <v>112</v>
      </c>
      <c r="E126" s="98"/>
      <c r="F126" s="35"/>
      <c r="G126" s="35"/>
      <c r="H126" s="35"/>
      <c r="I126" s="13"/>
      <c r="J126" s="8"/>
    </row>
    <row r="127" spans="1:10" ht="12.75">
      <c r="A127" s="62"/>
      <c r="B127" s="65" t="s">
        <v>280</v>
      </c>
      <c r="C127" s="62">
        <v>610</v>
      </c>
      <c r="D127" s="62" t="s">
        <v>38</v>
      </c>
      <c r="E127" s="98">
        <v>20215.22</v>
      </c>
      <c r="F127" s="35">
        <v>28650</v>
      </c>
      <c r="G127" s="35">
        <v>270</v>
      </c>
      <c r="H127" s="35">
        <v>28920</v>
      </c>
      <c r="I127" s="9"/>
      <c r="J127" s="8"/>
    </row>
    <row r="128" spans="1:10" ht="12.75">
      <c r="A128" s="62"/>
      <c r="B128" s="65" t="s">
        <v>280</v>
      </c>
      <c r="C128" s="62">
        <v>620</v>
      </c>
      <c r="D128" s="62" t="s">
        <v>33</v>
      </c>
      <c r="E128" s="98">
        <v>7580.19</v>
      </c>
      <c r="F128" s="35">
        <v>10950</v>
      </c>
      <c r="G128" s="35"/>
      <c r="H128" s="35">
        <v>10950</v>
      </c>
      <c r="I128" s="9"/>
      <c r="J128" s="8"/>
    </row>
    <row r="129" spans="1:12" ht="12.75">
      <c r="A129" s="62"/>
      <c r="B129" s="65" t="s">
        <v>280</v>
      </c>
      <c r="C129" s="31">
        <v>630</v>
      </c>
      <c r="D129" s="31" t="s">
        <v>76</v>
      </c>
      <c r="E129" s="86">
        <v>54277.37</v>
      </c>
      <c r="F129" s="33">
        <v>80838</v>
      </c>
      <c r="G129" s="33">
        <v>3300</v>
      </c>
      <c r="H129" s="33">
        <v>84138</v>
      </c>
      <c r="I129" s="9"/>
      <c r="J129" s="16"/>
      <c r="K129" s="16"/>
      <c r="L129" s="139"/>
    </row>
    <row r="130" spans="1:10" ht="12.75">
      <c r="A130" s="62"/>
      <c r="B130" s="65" t="s">
        <v>280</v>
      </c>
      <c r="C130" s="31">
        <v>640</v>
      </c>
      <c r="D130" s="31" t="s">
        <v>314</v>
      </c>
      <c r="E130" s="86">
        <v>425.55</v>
      </c>
      <c r="F130" s="33">
        <v>400</v>
      </c>
      <c r="G130" s="33">
        <v>200</v>
      </c>
      <c r="H130" s="33">
        <v>600</v>
      </c>
      <c r="I130" s="9"/>
      <c r="J130" s="16"/>
    </row>
    <row r="131" spans="1:10" ht="12.75">
      <c r="A131" s="62"/>
      <c r="B131" s="65"/>
      <c r="C131" s="62"/>
      <c r="D131" s="62" t="s">
        <v>30</v>
      </c>
      <c r="E131" s="98">
        <f>SUM(E127:E130)</f>
        <v>82498.33</v>
      </c>
      <c r="F131" s="35">
        <f>SUM(F127:F130)</f>
        <v>120838</v>
      </c>
      <c r="G131" s="35">
        <f>SUM(G127:G130)</f>
        <v>3770</v>
      </c>
      <c r="H131" s="35">
        <f>SUM(H127:H130)</f>
        <v>124608</v>
      </c>
      <c r="I131" s="9"/>
      <c r="J131" s="8"/>
    </row>
    <row r="132" spans="1:10" ht="12.75">
      <c r="A132" s="64" t="s">
        <v>113</v>
      </c>
      <c r="B132" s="65"/>
      <c r="C132" s="62"/>
      <c r="D132" s="66" t="s">
        <v>114</v>
      </c>
      <c r="E132" s="98"/>
      <c r="F132" s="35"/>
      <c r="G132" s="35"/>
      <c r="H132" s="35"/>
      <c r="I132" s="13"/>
      <c r="J132" s="8"/>
    </row>
    <row r="133" spans="1:10" ht="12.75">
      <c r="A133" s="62"/>
      <c r="B133" s="65" t="s">
        <v>280</v>
      </c>
      <c r="C133" s="62">
        <v>610</v>
      </c>
      <c r="D133" s="62" t="s">
        <v>38</v>
      </c>
      <c r="E133" s="98">
        <v>33956.61</v>
      </c>
      <c r="F133" s="35">
        <v>48700</v>
      </c>
      <c r="G133" s="35">
        <v>-270</v>
      </c>
      <c r="H133" s="35">
        <v>48430</v>
      </c>
      <c r="I133" s="9"/>
      <c r="J133" s="8"/>
    </row>
    <row r="134" spans="1:10" ht="12.75">
      <c r="A134" s="62"/>
      <c r="B134" s="65" t="s">
        <v>280</v>
      </c>
      <c r="C134" s="62">
        <v>620</v>
      </c>
      <c r="D134" s="62" t="s">
        <v>33</v>
      </c>
      <c r="E134" s="86">
        <v>13145.07</v>
      </c>
      <c r="F134" s="33">
        <v>18600</v>
      </c>
      <c r="G134" s="33"/>
      <c r="H134" s="33">
        <v>18600</v>
      </c>
      <c r="I134" s="9"/>
      <c r="J134" s="16"/>
    </row>
    <row r="135" spans="1:10" ht="12.75">
      <c r="A135" s="62"/>
      <c r="B135" s="65" t="s">
        <v>280</v>
      </c>
      <c r="C135" s="62">
        <v>630</v>
      </c>
      <c r="D135" s="62" t="s">
        <v>76</v>
      </c>
      <c r="E135" s="98">
        <v>15448.67</v>
      </c>
      <c r="F135" s="35">
        <v>30860</v>
      </c>
      <c r="G135" s="35">
        <v>-3300</v>
      </c>
      <c r="H135" s="35">
        <v>27560</v>
      </c>
      <c r="I135" s="9"/>
      <c r="J135" s="8"/>
    </row>
    <row r="136" spans="1:10" ht="12.75">
      <c r="A136" s="62"/>
      <c r="B136" s="65" t="s">
        <v>280</v>
      </c>
      <c r="C136" s="62">
        <v>640</v>
      </c>
      <c r="D136" s="62" t="s">
        <v>314</v>
      </c>
      <c r="E136" s="98">
        <v>2984.31</v>
      </c>
      <c r="F136" s="35">
        <v>3150</v>
      </c>
      <c r="G136" s="35">
        <v>100</v>
      </c>
      <c r="H136" s="35">
        <v>3250</v>
      </c>
      <c r="I136" s="9"/>
      <c r="J136" s="8"/>
    </row>
    <row r="137" spans="1:10" ht="12.75">
      <c r="A137" s="62"/>
      <c r="B137" s="65"/>
      <c r="C137" s="62"/>
      <c r="D137" s="62" t="s">
        <v>30</v>
      </c>
      <c r="E137" s="98">
        <f>SUM(E133:E136)</f>
        <v>65534.659999999996</v>
      </c>
      <c r="F137" s="35">
        <f>SUM(F133:F136)</f>
        <v>101310</v>
      </c>
      <c r="G137" s="35">
        <f>SUM(G133:G136)</f>
        <v>-3470</v>
      </c>
      <c r="H137" s="35">
        <f>SUM(H133:H136)</f>
        <v>97840</v>
      </c>
      <c r="I137" s="9"/>
      <c r="J137" s="8"/>
    </row>
    <row r="138" spans="1:10" ht="12.75">
      <c r="A138" s="56" t="s">
        <v>115</v>
      </c>
      <c r="B138" s="57"/>
      <c r="C138" s="56"/>
      <c r="D138" s="56" t="s">
        <v>116</v>
      </c>
      <c r="E138" s="93">
        <f>E141</f>
        <v>8963.01</v>
      </c>
      <c r="F138" s="75">
        <f>F141</f>
        <v>15000</v>
      </c>
      <c r="G138" s="75">
        <f>G141</f>
        <v>7000</v>
      </c>
      <c r="H138" s="75">
        <f>H141</f>
        <v>22000</v>
      </c>
      <c r="I138" s="13"/>
      <c r="J138" s="11"/>
    </row>
    <row r="139" spans="1:10" ht="12.75">
      <c r="A139" s="74" t="s">
        <v>117</v>
      </c>
      <c r="B139" s="77"/>
      <c r="C139" s="74"/>
      <c r="D139" s="74" t="s">
        <v>118</v>
      </c>
      <c r="E139" s="102"/>
      <c r="F139" s="103"/>
      <c r="G139" s="103"/>
      <c r="H139" s="103"/>
      <c r="I139" s="13"/>
      <c r="J139" s="11"/>
    </row>
    <row r="140" spans="1:10" ht="12.75">
      <c r="A140" s="62"/>
      <c r="B140" s="65" t="s">
        <v>281</v>
      </c>
      <c r="C140" s="62">
        <v>630</v>
      </c>
      <c r="D140" s="62" t="s">
        <v>239</v>
      </c>
      <c r="E140" s="98">
        <v>8963.01</v>
      </c>
      <c r="F140" s="35">
        <v>15000</v>
      </c>
      <c r="G140" s="35">
        <v>7000</v>
      </c>
      <c r="H140" s="35">
        <v>22000</v>
      </c>
      <c r="I140" s="9"/>
      <c r="J140" s="8"/>
    </row>
    <row r="141" spans="1:10" ht="12.75">
      <c r="A141" s="62"/>
      <c r="B141" s="65"/>
      <c r="C141" s="62"/>
      <c r="D141" s="62" t="s">
        <v>30</v>
      </c>
      <c r="E141" s="98">
        <f>SUM(E140:E140)</f>
        <v>8963.01</v>
      </c>
      <c r="F141" s="35">
        <f>SUM(F140:F140)</f>
        <v>15000</v>
      </c>
      <c r="G141" s="35">
        <f>SUM(G140:G140)</f>
        <v>7000</v>
      </c>
      <c r="H141" s="35">
        <f>SUM(H140:H140)</f>
        <v>22000</v>
      </c>
      <c r="I141" s="9"/>
      <c r="J141" s="8"/>
    </row>
    <row r="142" spans="1:10" ht="12.75">
      <c r="A142" s="56" t="s">
        <v>119</v>
      </c>
      <c r="B142" s="57"/>
      <c r="C142" s="56"/>
      <c r="D142" s="56" t="s">
        <v>120</v>
      </c>
      <c r="E142" s="93">
        <f>E145</f>
        <v>1909.1</v>
      </c>
      <c r="F142" s="75">
        <f>F145</f>
        <v>4500</v>
      </c>
      <c r="G142" s="75">
        <f>G145</f>
        <v>-1500</v>
      </c>
      <c r="H142" s="75">
        <f>H145</f>
        <v>3000</v>
      </c>
      <c r="I142" s="13"/>
      <c r="J142" s="11"/>
    </row>
    <row r="143" spans="1:10" ht="12.75">
      <c r="A143" s="74" t="s">
        <v>121</v>
      </c>
      <c r="B143" s="77"/>
      <c r="C143" s="74"/>
      <c r="D143" s="74" t="s">
        <v>122</v>
      </c>
      <c r="E143" s="98"/>
      <c r="F143" s="35"/>
      <c r="G143" s="35"/>
      <c r="H143" s="35"/>
      <c r="I143" s="13"/>
      <c r="J143" s="8"/>
    </row>
    <row r="144" spans="1:10" ht="12.75">
      <c r="A144" s="68"/>
      <c r="B144" s="65" t="s">
        <v>281</v>
      </c>
      <c r="C144" s="78">
        <v>630</v>
      </c>
      <c r="D144" s="62" t="s">
        <v>104</v>
      </c>
      <c r="E144" s="98">
        <v>1909.1</v>
      </c>
      <c r="F144" s="35">
        <v>4500</v>
      </c>
      <c r="G144" s="35">
        <v>-1500</v>
      </c>
      <c r="H144" s="35">
        <v>3000</v>
      </c>
      <c r="I144" s="9"/>
      <c r="J144" s="8"/>
    </row>
    <row r="145" spans="1:10" ht="12.75">
      <c r="A145" s="68"/>
      <c r="B145" s="72"/>
      <c r="C145" s="78"/>
      <c r="D145" s="62" t="s">
        <v>30</v>
      </c>
      <c r="E145" s="86">
        <f>SUM(E144)</f>
        <v>1909.1</v>
      </c>
      <c r="F145" s="33">
        <f>SUM(F144)</f>
        <v>4500</v>
      </c>
      <c r="G145" s="33">
        <f>SUM(G144)</f>
        <v>-1500</v>
      </c>
      <c r="H145" s="33">
        <f>SUM(H144)</f>
        <v>3000</v>
      </c>
      <c r="I145" s="9"/>
      <c r="J145" s="16"/>
    </row>
    <row r="146" spans="1:10" ht="12.75">
      <c r="A146" s="56" t="s">
        <v>123</v>
      </c>
      <c r="B146" s="57"/>
      <c r="C146" s="56"/>
      <c r="D146" s="56" t="s">
        <v>124</v>
      </c>
      <c r="E146" s="94">
        <f>E153+E160+E171+E179+E186+E191+E195+E201+E208+E214+E220+E223+E228+E231+E154+E182</f>
        <v>1910653.8699999999</v>
      </c>
      <c r="F146" s="58">
        <f>F153+F160+F171+F179+F186+F191+F195+F201+F208+F214+F220+F223+F228+F231+F154+F182</f>
        <v>3230406</v>
      </c>
      <c r="G146" s="58">
        <f>G153+G160+G171+G179+G186+G191+G195+G201+G208+G214+G220+G223+G228+G231+G154+G182</f>
        <v>-120965</v>
      </c>
      <c r="H146" s="58">
        <f>H153+H160+H171+H179+H186+H191+H195+H201+H208+H214+H220+H223+H228+H231+H154+H182</f>
        <v>3109441</v>
      </c>
      <c r="I146" s="13"/>
      <c r="J146" s="24"/>
    </row>
    <row r="147" spans="1:10" ht="12.75">
      <c r="A147" s="64" t="s">
        <v>125</v>
      </c>
      <c r="B147" s="65"/>
      <c r="C147" s="62"/>
      <c r="D147" s="64" t="s">
        <v>126</v>
      </c>
      <c r="E147" s="98"/>
      <c r="F147" s="35"/>
      <c r="G147" s="35"/>
      <c r="H147" s="35"/>
      <c r="I147" s="13"/>
      <c r="J147" s="8"/>
    </row>
    <row r="148" spans="1:10" ht="12.75">
      <c r="A148" s="62" t="s">
        <v>127</v>
      </c>
      <c r="B148" s="65"/>
      <c r="C148" s="62"/>
      <c r="D148" s="66" t="s">
        <v>128</v>
      </c>
      <c r="E148" s="98"/>
      <c r="F148" s="35"/>
      <c r="G148" s="35"/>
      <c r="H148" s="35"/>
      <c r="I148" s="13"/>
      <c r="J148" s="8"/>
    </row>
    <row r="149" spans="1:10" ht="12.75">
      <c r="A149" s="62"/>
      <c r="B149" s="65"/>
      <c r="C149" s="62"/>
      <c r="D149" s="31" t="s">
        <v>355</v>
      </c>
      <c r="E149" s="86">
        <v>227941.35</v>
      </c>
      <c r="F149" s="33">
        <v>343150</v>
      </c>
      <c r="G149" s="33"/>
      <c r="H149" s="33">
        <v>343150</v>
      </c>
      <c r="I149" s="13"/>
      <c r="J149" s="25"/>
    </row>
    <row r="150" spans="1:10" ht="12.75">
      <c r="A150" s="62"/>
      <c r="B150" s="65"/>
      <c r="C150" s="62"/>
      <c r="D150" s="62" t="s">
        <v>358</v>
      </c>
      <c r="E150" s="86">
        <v>7257</v>
      </c>
      <c r="F150" s="33">
        <v>7300</v>
      </c>
      <c r="G150" s="33"/>
      <c r="H150" s="33">
        <v>7300</v>
      </c>
      <c r="I150" s="13"/>
      <c r="J150" s="25"/>
    </row>
    <row r="151" spans="1:10" ht="12.75">
      <c r="A151" s="62"/>
      <c r="B151" s="65"/>
      <c r="C151" s="62"/>
      <c r="D151" s="31" t="s">
        <v>238</v>
      </c>
      <c r="E151" s="86">
        <v>4382</v>
      </c>
      <c r="F151" s="33">
        <v>7000</v>
      </c>
      <c r="G151" s="33">
        <v>-201</v>
      </c>
      <c r="H151" s="33">
        <v>6799</v>
      </c>
      <c r="I151" s="9"/>
      <c r="J151" s="8"/>
    </row>
    <row r="152" spans="1:10" ht="12.75">
      <c r="A152" s="62"/>
      <c r="B152" s="65"/>
      <c r="C152" s="62"/>
      <c r="D152" s="31" t="s">
        <v>296</v>
      </c>
      <c r="E152" s="98">
        <v>18677.46</v>
      </c>
      <c r="F152" s="35">
        <v>26344</v>
      </c>
      <c r="G152" s="35">
        <v>2579</v>
      </c>
      <c r="H152" s="35">
        <v>28923</v>
      </c>
      <c r="I152" s="9"/>
      <c r="J152" s="8"/>
    </row>
    <row r="153" spans="1:10" ht="12.75">
      <c r="A153" s="62"/>
      <c r="B153" s="65"/>
      <c r="C153" s="62"/>
      <c r="D153" s="62" t="s">
        <v>30</v>
      </c>
      <c r="E153" s="98">
        <f>SUM(E149:E152)</f>
        <v>258257.81</v>
      </c>
      <c r="F153" s="35">
        <f>SUM(F149:F152)</f>
        <v>383794</v>
      </c>
      <c r="G153" s="35">
        <f>SUM(G149:G152)</f>
        <v>2378</v>
      </c>
      <c r="H153" s="35">
        <f>SUM(H149:H152)</f>
        <v>386172</v>
      </c>
      <c r="I153" s="9"/>
      <c r="J153" s="8"/>
    </row>
    <row r="154" spans="1:10" ht="12.75">
      <c r="A154" s="62" t="s">
        <v>129</v>
      </c>
      <c r="B154" s="65"/>
      <c r="C154" s="62"/>
      <c r="D154" s="66" t="s">
        <v>130</v>
      </c>
      <c r="E154" s="98"/>
      <c r="F154" s="35"/>
      <c r="G154" s="35"/>
      <c r="H154" s="35"/>
      <c r="I154" s="9"/>
      <c r="J154" s="16"/>
    </row>
    <row r="155" spans="1:10" ht="12.75">
      <c r="A155" s="62"/>
      <c r="B155" s="65"/>
      <c r="C155" s="62"/>
      <c r="D155" s="31" t="s">
        <v>355</v>
      </c>
      <c r="E155" s="98">
        <v>18750</v>
      </c>
      <c r="F155" s="35">
        <v>18750</v>
      </c>
      <c r="G155" s="35"/>
      <c r="H155" s="35">
        <v>18750</v>
      </c>
      <c r="I155" s="9"/>
      <c r="J155" s="16"/>
    </row>
    <row r="156" spans="1:10" ht="12.75">
      <c r="A156" s="62"/>
      <c r="B156" s="65"/>
      <c r="C156" s="62"/>
      <c r="D156" s="31" t="s">
        <v>377</v>
      </c>
      <c r="E156" s="98">
        <v>27850</v>
      </c>
      <c r="F156" s="35">
        <v>28000</v>
      </c>
      <c r="G156" s="35"/>
      <c r="H156" s="35">
        <v>28000</v>
      </c>
      <c r="I156" s="9"/>
      <c r="J156" s="16"/>
    </row>
    <row r="157" spans="1:10" ht="12.75">
      <c r="A157" s="62"/>
      <c r="B157" s="65"/>
      <c r="C157" s="62"/>
      <c r="D157" s="31" t="s">
        <v>387</v>
      </c>
      <c r="E157" s="98"/>
      <c r="F157" s="35">
        <v>37000</v>
      </c>
      <c r="G157" s="35"/>
      <c r="H157" s="35">
        <v>37000</v>
      </c>
      <c r="I157" s="9"/>
      <c r="J157" s="16"/>
    </row>
    <row r="158" spans="1:10" ht="12.75">
      <c r="A158" s="62"/>
      <c r="B158" s="65"/>
      <c r="C158" s="62"/>
      <c r="D158" s="31" t="s">
        <v>131</v>
      </c>
      <c r="E158" s="98">
        <v>898</v>
      </c>
      <c r="F158" s="35">
        <v>2000</v>
      </c>
      <c r="G158" s="35"/>
      <c r="H158" s="35">
        <v>2000</v>
      </c>
      <c r="I158" s="9"/>
      <c r="J158" s="16"/>
    </row>
    <row r="159" spans="1:10" ht="12.75">
      <c r="A159" s="62"/>
      <c r="B159" s="65"/>
      <c r="C159" s="62"/>
      <c r="D159" s="31" t="s">
        <v>132</v>
      </c>
      <c r="E159" s="98">
        <v>1685.26</v>
      </c>
      <c r="F159" s="35">
        <v>1400</v>
      </c>
      <c r="G159" s="35"/>
      <c r="H159" s="35">
        <v>1400</v>
      </c>
      <c r="I159" s="9"/>
      <c r="J159" s="16"/>
    </row>
    <row r="160" spans="1:10" ht="12.75">
      <c r="A160" s="62"/>
      <c r="B160" s="65"/>
      <c r="C160" s="62"/>
      <c r="D160" s="62" t="s">
        <v>30</v>
      </c>
      <c r="E160" s="98">
        <f>SUM(E155:E159)</f>
        <v>49183.26</v>
      </c>
      <c r="F160" s="35">
        <f>SUM(F155:F159)</f>
        <v>87150</v>
      </c>
      <c r="G160" s="35">
        <f>SUM(G155:G159)</f>
        <v>0</v>
      </c>
      <c r="H160" s="35">
        <f>SUM(H155:H159)</f>
        <v>87150</v>
      </c>
      <c r="I160" s="9"/>
      <c r="J160" s="8"/>
    </row>
    <row r="161" spans="1:10" ht="12.75">
      <c r="A161" s="64" t="s">
        <v>133</v>
      </c>
      <c r="B161" s="65"/>
      <c r="C161" s="62"/>
      <c r="D161" s="66" t="s">
        <v>134</v>
      </c>
      <c r="E161" s="98"/>
      <c r="F161" s="35"/>
      <c r="G161" s="35"/>
      <c r="H161" s="35"/>
      <c r="I161" s="9"/>
      <c r="J161" s="16"/>
    </row>
    <row r="162" spans="1:10" ht="12.75">
      <c r="A162" s="62" t="s">
        <v>135</v>
      </c>
      <c r="B162" s="65"/>
      <c r="C162" s="62"/>
      <c r="D162" s="66" t="s">
        <v>136</v>
      </c>
      <c r="E162" s="98"/>
      <c r="F162" s="35"/>
      <c r="G162" s="35"/>
      <c r="H162" s="35"/>
      <c r="I162" s="9"/>
      <c r="J162" s="8"/>
    </row>
    <row r="163" spans="1:10" ht="12.75">
      <c r="A163" s="62"/>
      <c r="B163" s="65"/>
      <c r="C163" s="62"/>
      <c r="D163" s="62" t="s">
        <v>356</v>
      </c>
      <c r="E163" s="86">
        <v>16961.88</v>
      </c>
      <c r="F163" s="31">
        <v>20482</v>
      </c>
      <c r="G163" s="31">
        <v>300</v>
      </c>
      <c r="H163" s="31">
        <v>20782</v>
      </c>
      <c r="I163" s="9"/>
      <c r="J163" s="8"/>
    </row>
    <row r="164" spans="1:10" ht="12.75">
      <c r="A164" s="62"/>
      <c r="B164" s="65"/>
      <c r="C164" s="62"/>
      <c r="D164" s="62" t="s">
        <v>137</v>
      </c>
      <c r="E164" s="98">
        <v>8795.04</v>
      </c>
      <c r="F164" s="35">
        <v>15000</v>
      </c>
      <c r="G164" s="35">
        <v>3020</v>
      </c>
      <c r="H164" s="35">
        <v>18020</v>
      </c>
      <c r="I164" s="13"/>
      <c r="J164" s="8"/>
    </row>
    <row r="165" spans="1:10" ht="12.75">
      <c r="A165" s="62"/>
      <c r="B165" s="65"/>
      <c r="C165" s="62"/>
      <c r="D165" s="31" t="s">
        <v>138</v>
      </c>
      <c r="E165" s="86">
        <v>415845.04</v>
      </c>
      <c r="F165" s="33">
        <v>692400</v>
      </c>
      <c r="G165" s="33">
        <v>359</v>
      </c>
      <c r="H165" s="33">
        <v>692759</v>
      </c>
      <c r="I165" s="9"/>
      <c r="J165" s="8"/>
    </row>
    <row r="166" spans="1:10" ht="12.75">
      <c r="A166" s="62"/>
      <c r="B166" s="65"/>
      <c r="C166" s="62"/>
      <c r="D166" s="31" t="s">
        <v>139</v>
      </c>
      <c r="E166" s="86"/>
      <c r="F166" s="33">
        <v>9500</v>
      </c>
      <c r="G166" s="33">
        <v>1500</v>
      </c>
      <c r="H166" s="33">
        <v>11000</v>
      </c>
      <c r="I166" s="13"/>
      <c r="J166" s="9"/>
    </row>
    <row r="167" spans="1:10" ht="12.75">
      <c r="A167" s="62"/>
      <c r="B167" s="65"/>
      <c r="C167" s="62"/>
      <c r="D167" s="31" t="s">
        <v>391</v>
      </c>
      <c r="E167" s="86"/>
      <c r="F167" s="33"/>
      <c r="G167" s="33">
        <v>150</v>
      </c>
      <c r="H167" s="33">
        <v>150</v>
      </c>
      <c r="I167" s="13"/>
      <c r="J167" s="9"/>
    </row>
    <row r="168" spans="1:10" ht="12.75">
      <c r="A168" s="62"/>
      <c r="B168" s="65"/>
      <c r="C168" s="62"/>
      <c r="D168" s="31" t="s">
        <v>265</v>
      </c>
      <c r="E168" s="86">
        <v>10235</v>
      </c>
      <c r="F168" s="33">
        <v>8441</v>
      </c>
      <c r="G168" s="33">
        <v>2426</v>
      </c>
      <c r="H168" s="33">
        <v>10867</v>
      </c>
      <c r="I168" s="9"/>
      <c r="J168" s="53"/>
    </row>
    <row r="169" spans="1:10" ht="12.75">
      <c r="A169" s="62"/>
      <c r="B169" s="65"/>
      <c r="C169" s="62"/>
      <c r="D169" s="31" t="s">
        <v>335</v>
      </c>
      <c r="E169" s="86">
        <v>16310.82</v>
      </c>
      <c r="F169" s="33">
        <v>36196</v>
      </c>
      <c r="G169" s="33">
        <v>26300</v>
      </c>
      <c r="H169" s="33">
        <v>62496</v>
      </c>
      <c r="I169" s="9"/>
      <c r="J169" s="8"/>
    </row>
    <row r="170" spans="1:10" ht="12.75">
      <c r="A170" s="62"/>
      <c r="B170" s="65"/>
      <c r="C170" s="62"/>
      <c r="D170" s="62" t="s">
        <v>358</v>
      </c>
      <c r="E170" s="86">
        <v>4094.4</v>
      </c>
      <c r="F170" s="33">
        <v>4095</v>
      </c>
      <c r="G170" s="33"/>
      <c r="H170" s="33">
        <v>4095</v>
      </c>
      <c r="I170" s="9"/>
      <c r="J170" s="8"/>
    </row>
    <row r="171" spans="1:10" ht="12.75">
      <c r="A171" s="62"/>
      <c r="B171" s="65"/>
      <c r="C171" s="62"/>
      <c r="D171" s="62" t="s">
        <v>30</v>
      </c>
      <c r="E171" s="98">
        <f>SUM(E163:E170)</f>
        <v>472242.18</v>
      </c>
      <c r="F171" s="35">
        <f>SUM(F163:F170)</f>
        <v>786114</v>
      </c>
      <c r="G171" s="35">
        <f>SUM(G163:G170)</f>
        <v>34055</v>
      </c>
      <c r="H171" s="35">
        <f>SUM(H163:H170)</f>
        <v>820169</v>
      </c>
      <c r="I171" s="9"/>
      <c r="J171" s="8"/>
    </row>
    <row r="172" spans="1:10" ht="12.75">
      <c r="A172" s="62" t="s">
        <v>140</v>
      </c>
      <c r="B172" s="65"/>
      <c r="C172" s="62"/>
      <c r="D172" s="64" t="s">
        <v>141</v>
      </c>
      <c r="E172" s="98"/>
      <c r="F172" s="35"/>
      <c r="G172" s="35"/>
      <c r="H172" s="35"/>
      <c r="I172" s="13"/>
      <c r="J172" s="8"/>
    </row>
    <row r="173" spans="1:10" ht="12.75">
      <c r="A173" s="62"/>
      <c r="B173" s="65"/>
      <c r="C173" s="62"/>
      <c r="D173" s="31" t="s">
        <v>142</v>
      </c>
      <c r="E173" s="86">
        <v>350903.59</v>
      </c>
      <c r="F173" s="33">
        <v>541983</v>
      </c>
      <c r="G173" s="33">
        <v>21772</v>
      </c>
      <c r="H173" s="33">
        <v>563755</v>
      </c>
      <c r="I173" s="13"/>
      <c r="J173" s="8"/>
    </row>
    <row r="174" spans="1:10" ht="12.75">
      <c r="A174" s="62"/>
      <c r="B174" s="65"/>
      <c r="C174" s="62"/>
      <c r="D174" s="31" t="s">
        <v>391</v>
      </c>
      <c r="E174" s="86">
        <v>175.19</v>
      </c>
      <c r="F174" s="33">
        <v>7600</v>
      </c>
      <c r="G174" s="33"/>
      <c r="H174" s="33">
        <v>7600</v>
      </c>
      <c r="I174" s="9"/>
      <c r="J174" s="8"/>
    </row>
    <row r="175" spans="1:10" ht="12.75">
      <c r="A175" s="62"/>
      <c r="B175" s="65"/>
      <c r="C175" s="62"/>
      <c r="D175" s="31" t="s">
        <v>139</v>
      </c>
      <c r="E175" s="86">
        <v>2878.48</v>
      </c>
      <c r="F175" s="33">
        <v>5232</v>
      </c>
      <c r="G175" s="33"/>
      <c r="H175" s="33">
        <v>5232</v>
      </c>
      <c r="I175" s="9"/>
      <c r="J175" s="8"/>
    </row>
    <row r="176" spans="1:10" ht="12.75">
      <c r="A176" s="62"/>
      <c r="B176" s="65"/>
      <c r="C176" s="62"/>
      <c r="D176" s="31" t="s">
        <v>359</v>
      </c>
      <c r="E176" s="86">
        <v>34393</v>
      </c>
      <c r="F176" s="33">
        <v>34393</v>
      </c>
      <c r="G176" s="33"/>
      <c r="H176" s="33">
        <v>34393</v>
      </c>
      <c r="I176" s="9"/>
      <c r="J176" s="8"/>
    </row>
    <row r="177" spans="1:10" ht="12.75">
      <c r="A177" s="62"/>
      <c r="B177" s="65"/>
      <c r="C177" s="62"/>
      <c r="D177" s="62" t="s">
        <v>137</v>
      </c>
      <c r="E177" s="98">
        <v>1706.02</v>
      </c>
      <c r="F177" s="35">
        <v>3610</v>
      </c>
      <c r="G177" s="35">
        <v>1500</v>
      </c>
      <c r="H177" s="35">
        <v>5110</v>
      </c>
      <c r="I177" s="13"/>
      <c r="J177" s="9"/>
    </row>
    <row r="178" spans="1:10" ht="12.75">
      <c r="A178" s="62"/>
      <c r="B178" s="65"/>
      <c r="C178" s="62"/>
      <c r="D178" s="62" t="s">
        <v>357</v>
      </c>
      <c r="E178" s="98">
        <v>25673</v>
      </c>
      <c r="F178" s="35">
        <v>27684</v>
      </c>
      <c r="G178" s="35"/>
      <c r="H178" s="35">
        <v>27684</v>
      </c>
      <c r="I178" s="9"/>
      <c r="J178" s="16"/>
    </row>
    <row r="179" spans="1:10" ht="12.75">
      <c r="A179" s="62"/>
      <c r="B179" s="65"/>
      <c r="C179" s="62"/>
      <c r="D179" s="62" t="s">
        <v>30</v>
      </c>
      <c r="E179" s="98">
        <f>SUM(E173:E178)</f>
        <v>415729.28</v>
      </c>
      <c r="F179" s="35">
        <f>SUM(F173:F178)</f>
        <v>620502</v>
      </c>
      <c r="G179" s="35">
        <f>SUM(G173:G178)</f>
        <v>23272</v>
      </c>
      <c r="H179" s="35">
        <f>SUM(H173:H178)</f>
        <v>643774</v>
      </c>
      <c r="I179" s="9"/>
      <c r="J179" s="8"/>
    </row>
    <row r="180" spans="1:10" ht="12.75">
      <c r="A180" s="62" t="s">
        <v>243</v>
      </c>
      <c r="B180" s="65"/>
      <c r="C180" s="62"/>
      <c r="D180" s="64" t="s">
        <v>319</v>
      </c>
      <c r="E180" s="98"/>
      <c r="F180" s="35"/>
      <c r="G180" s="35"/>
      <c r="H180" s="35"/>
      <c r="I180" s="13"/>
      <c r="J180" s="9"/>
    </row>
    <row r="181" spans="1:10" ht="12.75">
      <c r="A181" s="62"/>
      <c r="B181" s="65" t="s">
        <v>282</v>
      </c>
      <c r="C181" s="62">
        <v>710</v>
      </c>
      <c r="D181" s="31" t="s">
        <v>320</v>
      </c>
      <c r="E181" s="98"/>
      <c r="F181" s="35">
        <v>193570</v>
      </c>
      <c r="G181" s="35">
        <v>-193570</v>
      </c>
      <c r="H181" s="35"/>
      <c r="I181" s="9"/>
      <c r="J181" s="16"/>
    </row>
    <row r="182" spans="1:10" ht="12.75">
      <c r="A182" s="62"/>
      <c r="B182" s="65"/>
      <c r="C182" s="62"/>
      <c r="D182" s="62" t="s">
        <v>30</v>
      </c>
      <c r="E182" s="98">
        <f>SUM(E181)</f>
        <v>0</v>
      </c>
      <c r="F182" s="35">
        <f>SUM(F181)</f>
        <v>193570</v>
      </c>
      <c r="G182" s="35">
        <f>SUM(G181)</f>
        <v>-193570</v>
      </c>
      <c r="H182" s="35">
        <f>SUM(H181)</f>
        <v>0</v>
      </c>
      <c r="I182" s="9"/>
      <c r="J182" s="16"/>
    </row>
    <row r="183" spans="1:10" ht="12.75">
      <c r="A183" s="64" t="s">
        <v>143</v>
      </c>
      <c r="B183" s="65"/>
      <c r="C183" s="62"/>
      <c r="D183" s="64" t="s">
        <v>144</v>
      </c>
      <c r="E183" s="86"/>
      <c r="F183" s="31"/>
      <c r="G183" s="31"/>
      <c r="H183" s="31"/>
      <c r="I183" s="9"/>
      <c r="J183" s="16"/>
    </row>
    <row r="184" spans="1:10" ht="12.75">
      <c r="A184" s="62"/>
      <c r="B184" s="65"/>
      <c r="C184" s="62"/>
      <c r="D184" s="62" t="s">
        <v>382</v>
      </c>
      <c r="E184" s="104">
        <v>217490.9</v>
      </c>
      <c r="F184" s="105">
        <v>320301</v>
      </c>
      <c r="G184" s="105"/>
      <c r="H184" s="105">
        <v>320301</v>
      </c>
      <c r="I184" s="9"/>
      <c r="J184" s="8"/>
    </row>
    <row r="185" spans="1:8" ht="12.75">
      <c r="A185" s="62"/>
      <c r="B185" s="65"/>
      <c r="C185" s="62"/>
      <c r="D185" s="31" t="s">
        <v>145</v>
      </c>
      <c r="E185" s="98">
        <v>6469.77</v>
      </c>
      <c r="F185" s="35">
        <v>34800</v>
      </c>
      <c r="G185" s="35">
        <v>4000</v>
      </c>
      <c r="H185" s="35">
        <v>38800</v>
      </c>
    </row>
    <row r="186" spans="1:8" ht="12.75">
      <c r="A186" s="62"/>
      <c r="B186" s="65"/>
      <c r="C186" s="62"/>
      <c r="D186" s="62" t="s">
        <v>30</v>
      </c>
      <c r="E186" s="98">
        <f>SUM(E184:E185)</f>
        <v>223960.66999999998</v>
      </c>
      <c r="F186" s="35">
        <f>SUM(F184:F185)</f>
        <v>355101</v>
      </c>
      <c r="G186" s="35">
        <f>SUM(G184:G185)</f>
        <v>4000</v>
      </c>
      <c r="H186" s="35">
        <f>SUM(H184:H185)</f>
        <v>359101</v>
      </c>
    </row>
    <row r="187" spans="1:8" ht="12.75">
      <c r="A187" s="64" t="s">
        <v>146</v>
      </c>
      <c r="B187" s="65"/>
      <c r="C187" s="62"/>
      <c r="D187" s="64" t="s">
        <v>147</v>
      </c>
      <c r="E187" s="98"/>
      <c r="F187" s="35"/>
      <c r="G187" s="35"/>
      <c r="H187" s="35"/>
    </row>
    <row r="188" spans="1:8" ht="12.75">
      <c r="A188" s="62" t="s">
        <v>148</v>
      </c>
      <c r="B188" s="65"/>
      <c r="C188" s="62"/>
      <c r="D188" s="66" t="s">
        <v>149</v>
      </c>
      <c r="E188" s="98"/>
      <c r="F188" s="35"/>
      <c r="G188" s="35"/>
      <c r="H188" s="35"/>
    </row>
    <row r="189" spans="1:8" ht="12.75">
      <c r="A189" s="62"/>
      <c r="B189" s="65"/>
      <c r="C189" s="62"/>
      <c r="D189" s="62" t="s">
        <v>318</v>
      </c>
      <c r="E189" s="98">
        <v>62918.17</v>
      </c>
      <c r="F189" s="35">
        <v>103947</v>
      </c>
      <c r="G189" s="35"/>
      <c r="H189" s="35">
        <v>103947</v>
      </c>
    </row>
    <row r="190" spans="1:8" ht="12.75">
      <c r="A190" s="62"/>
      <c r="B190" s="65"/>
      <c r="C190" s="62"/>
      <c r="D190" s="31" t="s">
        <v>296</v>
      </c>
      <c r="E190" s="98">
        <v>11451</v>
      </c>
      <c r="F190" s="35">
        <v>13000</v>
      </c>
      <c r="G190" s="35">
        <v>2300</v>
      </c>
      <c r="H190" s="35">
        <v>15300</v>
      </c>
    </row>
    <row r="191" spans="1:8" ht="12.75">
      <c r="A191" s="62"/>
      <c r="B191" s="65"/>
      <c r="C191" s="62"/>
      <c r="D191" s="62" t="s">
        <v>30</v>
      </c>
      <c r="E191" s="98">
        <f>SUM(E189:E190)</f>
        <v>74369.17</v>
      </c>
      <c r="F191" s="35">
        <f>SUM(F189:F190)</f>
        <v>116947</v>
      </c>
      <c r="G191" s="35">
        <f>SUM(G189:G190)</f>
        <v>2300</v>
      </c>
      <c r="H191" s="35">
        <f>SUM(H189:H190)</f>
        <v>119247</v>
      </c>
    </row>
    <row r="192" spans="1:8" ht="12.75">
      <c r="A192" s="62" t="s">
        <v>151</v>
      </c>
      <c r="B192" s="65"/>
      <c r="C192" s="62"/>
      <c r="D192" s="66" t="s">
        <v>152</v>
      </c>
      <c r="E192" s="86"/>
      <c r="F192" s="31"/>
      <c r="G192" s="31"/>
      <c r="H192" s="31"/>
    </row>
    <row r="193" spans="1:8" ht="12.75">
      <c r="A193" s="62"/>
      <c r="B193" s="65"/>
      <c r="C193" s="62"/>
      <c r="D193" s="31" t="s">
        <v>318</v>
      </c>
      <c r="E193" s="86">
        <v>19310</v>
      </c>
      <c r="F193" s="33">
        <v>33420</v>
      </c>
      <c r="G193" s="33"/>
      <c r="H193" s="33">
        <v>33420</v>
      </c>
    </row>
    <row r="194" spans="1:8" ht="12.75">
      <c r="A194" s="62"/>
      <c r="B194" s="65"/>
      <c r="C194" s="62"/>
      <c r="D194" s="62" t="s">
        <v>132</v>
      </c>
      <c r="E194" s="86">
        <v>283.17</v>
      </c>
      <c r="F194" s="33">
        <v>3700</v>
      </c>
      <c r="G194" s="33">
        <v>-900</v>
      </c>
      <c r="H194" s="33">
        <v>2800</v>
      </c>
    </row>
    <row r="195" spans="1:8" ht="12.75">
      <c r="A195" s="62"/>
      <c r="B195" s="65"/>
      <c r="C195" s="62"/>
      <c r="D195" s="62" t="s">
        <v>30</v>
      </c>
      <c r="E195" s="98">
        <f>SUM(E193:E194)</f>
        <v>19593.17</v>
      </c>
      <c r="F195" s="35">
        <f>SUM(F193:F194)</f>
        <v>37120</v>
      </c>
      <c r="G195" s="35">
        <f>SUM(G193:G194)</f>
        <v>-900</v>
      </c>
      <c r="H195" s="35">
        <f>SUM(H193:H194)</f>
        <v>36220</v>
      </c>
    </row>
    <row r="196" spans="1:8" ht="12.75">
      <c r="A196" s="62" t="s">
        <v>153</v>
      </c>
      <c r="B196" s="65"/>
      <c r="C196" s="62"/>
      <c r="D196" s="66" t="s">
        <v>154</v>
      </c>
      <c r="E196" s="86"/>
      <c r="F196" s="31"/>
      <c r="G196" s="31"/>
      <c r="H196" s="31"/>
    </row>
    <row r="197" spans="1:8" ht="12.75">
      <c r="A197" s="62"/>
      <c r="B197" s="65" t="s">
        <v>283</v>
      </c>
      <c r="C197" s="62">
        <v>610</v>
      </c>
      <c r="D197" s="62" t="s">
        <v>38</v>
      </c>
      <c r="E197" s="86">
        <v>37047.42</v>
      </c>
      <c r="F197" s="33">
        <v>53300</v>
      </c>
      <c r="G197" s="33"/>
      <c r="H197" s="33">
        <v>53300</v>
      </c>
    </row>
    <row r="198" spans="1:8" ht="12.75">
      <c r="A198" s="62"/>
      <c r="B198" s="65" t="s">
        <v>283</v>
      </c>
      <c r="C198" s="62">
        <v>620</v>
      </c>
      <c r="D198" s="62" t="s">
        <v>33</v>
      </c>
      <c r="E198" s="86">
        <v>16715.74</v>
      </c>
      <c r="F198" s="33">
        <v>25800</v>
      </c>
      <c r="G198" s="33"/>
      <c r="H198" s="33">
        <v>25800</v>
      </c>
    </row>
    <row r="199" spans="1:8" ht="12.75">
      <c r="A199" s="62"/>
      <c r="B199" s="65" t="s">
        <v>283</v>
      </c>
      <c r="C199" s="62">
        <v>630</v>
      </c>
      <c r="D199" s="62" t="s">
        <v>76</v>
      </c>
      <c r="E199" s="86">
        <v>34234.78</v>
      </c>
      <c r="F199" s="33">
        <v>53750</v>
      </c>
      <c r="G199" s="33">
        <v>1300</v>
      </c>
      <c r="H199" s="33">
        <v>55050</v>
      </c>
    </row>
    <row r="200" spans="1:8" ht="12.75">
      <c r="A200" s="62"/>
      <c r="B200" s="65" t="s">
        <v>283</v>
      </c>
      <c r="C200" s="62">
        <v>640</v>
      </c>
      <c r="D200" s="62" t="s">
        <v>328</v>
      </c>
      <c r="E200" s="86">
        <v>0</v>
      </c>
      <c r="F200" s="33">
        <v>2700</v>
      </c>
      <c r="G200" s="33">
        <v>-2500</v>
      </c>
      <c r="H200" s="33">
        <v>200</v>
      </c>
    </row>
    <row r="201" spans="1:10" ht="12.75">
      <c r="A201" s="62"/>
      <c r="B201" s="65"/>
      <c r="C201" s="62"/>
      <c r="D201" s="62" t="s">
        <v>30</v>
      </c>
      <c r="E201" s="98">
        <f>SUM(E197:E200)</f>
        <v>87997.94</v>
      </c>
      <c r="F201" s="35">
        <f>SUM(F197:F200)</f>
        <v>135550</v>
      </c>
      <c r="G201" s="35">
        <f>SUM(G197:G200)</f>
        <v>-1200</v>
      </c>
      <c r="H201" s="35">
        <f>SUM(H197:H200)</f>
        <v>134350</v>
      </c>
      <c r="I201" s="13"/>
      <c r="J201" s="9"/>
    </row>
    <row r="202" spans="1:10" ht="12.75">
      <c r="A202" s="64" t="s">
        <v>155</v>
      </c>
      <c r="B202" s="65"/>
      <c r="C202" s="62"/>
      <c r="D202" s="66" t="s">
        <v>156</v>
      </c>
      <c r="E202" s="86"/>
      <c r="F202" s="31"/>
      <c r="G202" s="31"/>
      <c r="H202" s="31"/>
      <c r="I202" s="13"/>
      <c r="J202" s="9"/>
    </row>
    <row r="203" spans="1:10" ht="12.75">
      <c r="A203" s="62" t="s">
        <v>157</v>
      </c>
      <c r="B203" s="65"/>
      <c r="C203" s="62"/>
      <c r="D203" s="66" t="s">
        <v>158</v>
      </c>
      <c r="E203" s="86"/>
      <c r="F203" s="31"/>
      <c r="G203" s="31"/>
      <c r="H203" s="31"/>
      <c r="I203" s="9"/>
      <c r="J203" s="8"/>
    </row>
    <row r="204" spans="1:10" ht="12.75">
      <c r="A204" s="62"/>
      <c r="B204" s="65"/>
      <c r="C204" s="62"/>
      <c r="D204" s="62" t="s">
        <v>318</v>
      </c>
      <c r="E204" s="98">
        <v>58058.96</v>
      </c>
      <c r="F204" s="35">
        <v>81200</v>
      </c>
      <c r="G204" s="35"/>
      <c r="H204" s="35">
        <v>81200</v>
      </c>
      <c r="I204" s="9"/>
      <c r="J204" s="8"/>
    </row>
    <row r="205" spans="1:10" ht="12.75">
      <c r="A205" s="62"/>
      <c r="B205" s="65"/>
      <c r="C205" s="62"/>
      <c r="D205" s="62" t="s">
        <v>358</v>
      </c>
      <c r="E205" s="98">
        <v>13018.7</v>
      </c>
      <c r="F205" s="35">
        <v>20136</v>
      </c>
      <c r="G205" s="35"/>
      <c r="H205" s="35">
        <v>20136</v>
      </c>
      <c r="I205" s="9"/>
      <c r="J205" s="8"/>
    </row>
    <row r="206" spans="1:10" ht="12.75">
      <c r="A206" s="62"/>
      <c r="B206" s="65"/>
      <c r="C206" s="62"/>
      <c r="D206" s="62" t="s">
        <v>257</v>
      </c>
      <c r="E206" s="98">
        <v>33302.9</v>
      </c>
      <c r="F206" s="35">
        <v>68631</v>
      </c>
      <c r="G206" s="35">
        <v>-1000</v>
      </c>
      <c r="H206" s="35">
        <v>67631</v>
      </c>
      <c r="I206" s="9"/>
      <c r="J206" s="8"/>
    </row>
    <row r="207" spans="1:10" ht="12.75">
      <c r="A207" s="62"/>
      <c r="B207" s="65"/>
      <c r="C207" s="62"/>
      <c r="D207" s="31" t="s">
        <v>383</v>
      </c>
      <c r="E207" s="98">
        <v>6502.8</v>
      </c>
      <c r="F207" s="35">
        <v>32000</v>
      </c>
      <c r="G207" s="35"/>
      <c r="H207" s="35">
        <v>32000</v>
      </c>
      <c r="I207" s="9"/>
      <c r="J207" s="8"/>
    </row>
    <row r="208" spans="1:10" ht="12.75">
      <c r="A208" s="62"/>
      <c r="B208" s="65"/>
      <c r="C208" s="62"/>
      <c r="D208" s="62" t="s">
        <v>30</v>
      </c>
      <c r="E208" s="98">
        <f>SUM(E204:E207)</f>
        <v>110883.36</v>
      </c>
      <c r="F208" s="35">
        <f>SUM(F204:F207)</f>
        <v>201967</v>
      </c>
      <c r="G208" s="35">
        <f>SUM(G204:G207)</f>
        <v>-1000</v>
      </c>
      <c r="H208" s="35">
        <f>SUM(H204:H207)</f>
        <v>200967</v>
      </c>
      <c r="I208" s="13"/>
      <c r="J208" s="9"/>
    </row>
    <row r="209" spans="1:10" ht="12.75">
      <c r="A209" s="62" t="s">
        <v>159</v>
      </c>
      <c r="B209" s="65"/>
      <c r="C209" s="62"/>
      <c r="D209" s="66" t="s">
        <v>160</v>
      </c>
      <c r="E209" s="86"/>
      <c r="F209" s="31"/>
      <c r="G209" s="31"/>
      <c r="H209" s="31"/>
      <c r="I209" s="9"/>
      <c r="J209" s="16"/>
    </row>
    <row r="210" spans="1:10" ht="12.75">
      <c r="A210" s="62"/>
      <c r="B210" s="65"/>
      <c r="C210" s="62"/>
      <c r="D210" s="62" t="s">
        <v>318</v>
      </c>
      <c r="E210" s="86">
        <v>39900</v>
      </c>
      <c r="F210" s="33">
        <v>64968</v>
      </c>
      <c r="G210" s="33"/>
      <c r="H210" s="33">
        <v>64968</v>
      </c>
      <c r="I210" s="9"/>
      <c r="J210" s="8"/>
    </row>
    <row r="211" spans="1:10" ht="12.75">
      <c r="A211" s="62"/>
      <c r="B211" s="65"/>
      <c r="C211" s="62"/>
      <c r="D211" s="62" t="s">
        <v>257</v>
      </c>
      <c r="E211" s="98">
        <v>18327.77</v>
      </c>
      <c r="F211" s="35">
        <v>26159</v>
      </c>
      <c r="G211" s="35">
        <v>9700</v>
      </c>
      <c r="H211" s="35">
        <v>35859</v>
      </c>
      <c r="I211" s="9"/>
      <c r="J211" s="8"/>
    </row>
    <row r="212" spans="1:10" ht="12.75">
      <c r="A212" s="62"/>
      <c r="B212" s="65"/>
      <c r="C212" s="62"/>
      <c r="D212" s="62" t="s">
        <v>358</v>
      </c>
      <c r="E212" s="98">
        <v>6800</v>
      </c>
      <c r="F212" s="35">
        <v>6800</v>
      </c>
      <c r="G212" s="35"/>
      <c r="H212" s="35">
        <v>6800</v>
      </c>
      <c r="I212" s="13"/>
      <c r="J212" s="9"/>
    </row>
    <row r="213" spans="1:10" ht="12.75">
      <c r="A213" s="62"/>
      <c r="B213" s="65"/>
      <c r="C213" s="62"/>
      <c r="D213" s="62" t="s">
        <v>383</v>
      </c>
      <c r="E213" s="98">
        <v>2562.2</v>
      </c>
      <c r="F213" s="35">
        <v>19000</v>
      </c>
      <c r="G213" s="35"/>
      <c r="H213" s="35">
        <v>19000</v>
      </c>
      <c r="I213" s="13"/>
      <c r="J213" s="9"/>
    </row>
    <row r="214" spans="1:10" ht="12.75">
      <c r="A214" s="62"/>
      <c r="B214" s="65"/>
      <c r="C214" s="62"/>
      <c r="D214" s="62" t="s">
        <v>30</v>
      </c>
      <c r="E214" s="98">
        <f>SUM(E210:E213)</f>
        <v>67589.97</v>
      </c>
      <c r="F214" s="35">
        <f>SUM(F210:F213)</f>
        <v>116927</v>
      </c>
      <c r="G214" s="35">
        <f>SUM(G210:G213)</f>
        <v>9700</v>
      </c>
      <c r="H214" s="35">
        <f>SUM(H210:H213)</f>
        <v>126627</v>
      </c>
      <c r="I214" s="9"/>
      <c r="J214" s="16"/>
    </row>
    <row r="215" spans="1:10" ht="12.75">
      <c r="A215" s="62" t="s">
        <v>161</v>
      </c>
      <c r="B215" s="65"/>
      <c r="C215" s="62"/>
      <c r="D215" s="66" t="s">
        <v>162</v>
      </c>
      <c r="E215" s="86"/>
      <c r="F215" s="31"/>
      <c r="G215" s="31"/>
      <c r="H215" s="31"/>
      <c r="I215" s="9"/>
      <c r="J215" s="8"/>
    </row>
    <row r="216" spans="1:10" ht="12.75">
      <c r="A216" s="62"/>
      <c r="B216" s="65"/>
      <c r="C216" s="62"/>
      <c r="D216" s="62" t="s">
        <v>384</v>
      </c>
      <c r="E216" s="86">
        <v>20261.8</v>
      </c>
      <c r="F216" s="33">
        <v>48017</v>
      </c>
      <c r="G216" s="33">
        <v>1650</v>
      </c>
      <c r="H216" s="33">
        <v>49667</v>
      </c>
      <c r="I216" s="13"/>
      <c r="J216" s="9"/>
    </row>
    <row r="217" spans="1:10" ht="12.75">
      <c r="A217" s="62"/>
      <c r="B217" s="65"/>
      <c r="C217" s="62"/>
      <c r="D217" s="62" t="s">
        <v>318</v>
      </c>
      <c r="E217" s="98">
        <v>43575.74</v>
      </c>
      <c r="F217" s="35">
        <v>54800</v>
      </c>
      <c r="G217" s="35"/>
      <c r="H217" s="35">
        <v>54800</v>
      </c>
      <c r="I217" s="9"/>
      <c r="J217" s="8"/>
    </row>
    <row r="218" spans="1:10" ht="12.75">
      <c r="A218" s="62"/>
      <c r="B218" s="65"/>
      <c r="C218" s="62"/>
      <c r="D218" s="31" t="s">
        <v>383</v>
      </c>
      <c r="E218" s="98">
        <v>8143.2</v>
      </c>
      <c r="F218" s="35">
        <v>10000</v>
      </c>
      <c r="G218" s="35">
        <v>-1650</v>
      </c>
      <c r="H218" s="35">
        <v>8350</v>
      </c>
      <c r="I218" s="9"/>
      <c r="J218" s="8"/>
    </row>
    <row r="219" spans="1:10" ht="12.75">
      <c r="A219" s="62"/>
      <c r="B219" s="65"/>
      <c r="C219" s="62"/>
      <c r="D219" s="62" t="s">
        <v>358</v>
      </c>
      <c r="E219" s="98">
        <v>3710.81</v>
      </c>
      <c r="F219" s="35">
        <v>3700</v>
      </c>
      <c r="G219" s="35"/>
      <c r="H219" s="35">
        <v>3700</v>
      </c>
      <c r="I219" s="9"/>
      <c r="J219" s="8"/>
    </row>
    <row r="220" spans="1:10" ht="12.75">
      <c r="A220" s="62"/>
      <c r="B220" s="65"/>
      <c r="C220" s="62"/>
      <c r="D220" s="62" t="s">
        <v>30</v>
      </c>
      <c r="E220" s="98">
        <f>SUM(E216:E219)</f>
        <v>75691.54999999999</v>
      </c>
      <c r="F220" s="35">
        <f>SUM(F216:F219)</f>
        <v>116517</v>
      </c>
      <c r="G220" s="35">
        <f>SUM(G216:G219)</f>
        <v>0</v>
      </c>
      <c r="H220" s="35">
        <f>SUM(H216:H219)</f>
        <v>116517</v>
      </c>
      <c r="I220" s="9"/>
      <c r="J220" s="16"/>
    </row>
    <row r="221" spans="1:10" ht="12.75">
      <c r="A221" s="62"/>
      <c r="B221" s="65"/>
      <c r="C221" s="62"/>
      <c r="D221" s="64" t="s">
        <v>163</v>
      </c>
      <c r="E221" s="98"/>
      <c r="F221" s="35"/>
      <c r="G221" s="35"/>
      <c r="H221" s="35"/>
      <c r="I221" s="9"/>
      <c r="J221" s="8"/>
    </row>
    <row r="222" spans="1:10" ht="12.75">
      <c r="A222" s="62" t="s">
        <v>164</v>
      </c>
      <c r="B222" s="65" t="s">
        <v>284</v>
      </c>
      <c r="C222" s="31">
        <v>640</v>
      </c>
      <c r="D222" s="62" t="s">
        <v>150</v>
      </c>
      <c r="E222" s="98">
        <v>2254.6</v>
      </c>
      <c r="F222" s="35">
        <v>7500</v>
      </c>
      <c r="G222" s="35"/>
      <c r="H222" s="35">
        <v>7500</v>
      </c>
      <c r="I222" s="9"/>
      <c r="J222" s="8"/>
    </row>
    <row r="223" spans="1:10" ht="12.75">
      <c r="A223" s="62"/>
      <c r="B223" s="65"/>
      <c r="C223" s="62"/>
      <c r="D223" s="62" t="s">
        <v>30</v>
      </c>
      <c r="E223" s="98">
        <f>SUM(E222)</f>
        <v>2254.6</v>
      </c>
      <c r="F223" s="35">
        <f>SUM(F222)</f>
        <v>7500</v>
      </c>
      <c r="G223" s="35">
        <f>SUM(G222)</f>
        <v>0</v>
      </c>
      <c r="H223" s="35">
        <f>SUM(H222)</f>
        <v>7500</v>
      </c>
      <c r="I223" s="13"/>
      <c r="J223" s="8"/>
    </row>
    <row r="224" spans="1:10" ht="12.75">
      <c r="A224" s="64" t="s">
        <v>165</v>
      </c>
      <c r="B224" s="65"/>
      <c r="C224" s="62"/>
      <c r="D224" s="66" t="s">
        <v>166</v>
      </c>
      <c r="E224" s="86"/>
      <c r="F224" s="31"/>
      <c r="G224" s="31"/>
      <c r="H224" s="31"/>
      <c r="I224" s="9"/>
      <c r="J224" s="8"/>
    </row>
    <row r="225" spans="1:10" ht="12.75">
      <c r="A225" s="62"/>
      <c r="B225" s="65" t="s">
        <v>268</v>
      </c>
      <c r="C225" s="62">
        <v>610</v>
      </c>
      <c r="D225" s="62" t="s">
        <v>38</v>
      </c>
      <c r="E225" s="98">
        <v>9661.55</v>
      </c>
      <c r="F225" s="35">
        <v>13300</v>
      </c>
      <c r="G225" s="35"/>
      <c r="H225" s="35">
        <v>13300</v>
      </c>
      <c r="I225" s="9"/>
      <c r="J225" s="16"/>
    </row>
    <row r="226" spans="1:10" ht="12.75">
      <c r="A226" s="62"/>
      <c r="B226" s="65" t="s">
        <v>268</v>
      </c>
      <c r="C226" s="62">
        <v>620</v>
      </c>
      <c r="D226" s="62" t="s">
        <v>33</v>
      </c>
      <c r="E226" s="86">
        <v>3184.13</v>
      </c>
      <c r="F226" s="33">
        <v>4500</v>
      </c>
      <c r="G226" s="33"/>
      <c r="H226" s="33">
        <v>4500</v>
      </c>
      <c r="I226" s="13"/>
      <c r="J226" s="11"/>
    </row>
    <row r="227" spans="1:10" ht="12.75">
      <c r="A227" s="62"/>
      <c r="B227" s="65" t="s">
        <v>268</v>
      </c>
      <c r="C227" s="31">
        <v>630</v>
      </c>
      <c r="D227" s="62" t="s">
        <v>76</v>
      </c>
      <c r="E227" s="98">
        <v>1355.23</v>
      </c>
      <c r="F227" s="35">
        <v>1953</v>
      </c>
      <c r="G227" s="35"/>
      <c r="H227" s="35">
        <v>1953</v>
      </c>
      <c r="I227" s="13"/>
      <c r="J227" s="11"/>
    </row>
    <row r="228" spans="1:10" ht="12.75">
      <c r="A228" s="62"/>
      <c r="B228" s="65"/>
      <c r="C228" s="31"/>
      <c r="D228" s="62" t="s">
        <v>30</v>
      </c>
      <c r="E228" s="98">
        <f>SUM(E225:E227)</f>
        <v>14200.91</v>
      </c>
      <c r="F228" s="35">
        <f>SUM(F225:F227)</f>
        <v>19753</v>
      </c>
      <c r="G228" s="35">
        <f>SUM(G225:G227)</f>
        <v>0</v>
      </c>
      <c r="H228" s="35">
        <f>SUM(H225:H227)</f>
        <v>19753</v>
      </c>
      <c r="I228" s="9"/>
      <c r="J228" s="8"/>
    </row>
    <row r="229" spans="1:10" ht="12.75">
      <c r="A229" s="64" t="s">
        <v>167</v>
      </c>
      <c r="B229" s="65"/>
      <c r="C229" s="62"/>
      <c r="D229" s="66" t="s">
        <v>168</v>
      </c>
      <c r="E229" s="98"/>
      <c r="F229" s="35"/>
      <c r="G229" s="35"/>
      <c r="H229" s="35"/>
      <c r="I229" s="9"/>
      <c r="J229" s="8"/>
    </row>
    <row r="230" spans="1:10" ht="12.75">
      <c r="A230" s="62"/>
      <c r="B230" s="65" t="s">
        <v>282</v>
      </c>
      <c r="C230" s="62">
        <v>640</v>
      </c>
      <c r="D230" s="62" t="s">
        <v>169</v>
      </c>
      <c r="E230" s="98">
        <v>38700</v>
      </c>
      <c r="F230" s="35">
        <v>51894</v>
      </c>
      <c r="G230" s="35"/>
      <c r="H230" s="35">
        <v>51894</v>
      </c>
      <c r="I230" s="9"/>
      <c r="J230" s="8"/>
    </row>
    <row r="231" spans="1:10" ht="12.75">
      <c r="A231" s="62"/>
      <c r="B231" s="65"/>
      <c r="C231" s="62"/>
      <c r="D231" s="62" t="s">
        <v>30</v>
      </c>
      <c r="E231" s="86">
        <f>SUM(E230)</f>
        <v>38700</v>
      </c>
      <c r="F231" s="33">
        <f>SUM(F230)</f>
        <v>51894</v>
      </c>
      <c r="G231" s="33">
        <f>SUM(G230)</f>
        <v>0</v>
      </c>
      <c r="H231" s="33">
        <f>SUM(H230)</f>
        <v>51894</v>
      </c>
      <c r="I231" s="13"/>
      <c r="J231" s="8"/>
    </row>
    <row r="232" spans="1:10" ht="12.75">
      <c r="A232" s="56" t="s">
        <v>170</v>
      </c>
      <c r="B232" s="57"/>
      <c r="C232" s="56"/>
      <c r="D232" s="56" t="s">
        <v>171</v>
      </c>
      <c r="E232" s="93">
        <f>E236+E239</f>
        <v>46467.74</v>
      </c>
      <c r="F232" s="75">
        <f>F236</f>
        <v>55080</v>
      </c>
      <c r="G232" s="75">
        <f>G236</f>
        <v>0</v>
      </c>
      <c r="H232" s="75">
        <f>H236</f>
        <v>55080</v>
      </c>
      <c r="I232" s="9"/>
      <c r="J232" s="8"/>
    </row>
    <row r="233" spans="1:10" ht="12.75">
      <c r="A233" s="64" t="s">
        <v>172</v>
      </c>
      <c r="B233" s="65"/>
      <c r="C233" s="62"/>
      <c r="D233" s="66" t="s">
        <v>173</v>
      </c>
      <c r="E233" s="102"/>
      <c r="F233" s="103"/>
      <c r="G233" s="103"/>
      <c r="H233" s="103"/>
      <c r="I233" s="9"/>
      <c r="J233" s="8"/>
    </row>
    <row r="234" spans="1:10" ht="12.75">
      <c r="A234" s="62"/>
      <c r="B234" s="65" t="s">
        <v>285</v>
      </c>
      <c r="C234" s="62">
        <v>640</v>
      </c>
      <c r="D234" s="62" t="s">
        <v>174</v>
      </c>
      <c r="E234" s="98">
        <v>21830</v>
      </c>
      <c r="F234" s="35">
        <v>23080</v>
      </c>
      <c r="G234" s="35"/>
      <c r="H234" s="35">
        <v>23080</v>
      </c>
      <c r="I234" s="9"/>
      <c r="J234" s="8"/>
    </row>
    <row r="235" spans="1:10" ht="12.75">
      <c r="A235" s="62"/>
      <c r="B235" s="65" t="s">
        <v>285</v>
      </c>
      <c r="C235" s="62">
        <v>640</v>
      </c>
      <c r="D235" s="62" t="s">
        <v>291</v>
      </c>
      <c r="E235" s="98">
        <v>24030</v>
      </c>
      <c r="F235" s="35">
        <v>32000</v>
      </c>
      <c r="G235" s="35"/>
      <c r="H235" s="35">
        <v>32000</v>
      </c>
      <c r="I235" s="9"/>
      <c r="J235" s="8"/>
    </row>
    <row r="236" spans="1:8" ht="12.75">
      <c r="A236" s="66"/>
      <c r="B236" s="79"/>
      <c r="C236" s="66"/>
      <c r="D236" s="31" t="s">
        <v>30</v>
      </c>
      <c r="E236" s="98">
        <f>SUM(E234:E235)</f>
        <v>45860</v>
      </c>
      <c r="F236" s="35">
        <f>SUM(F234:F235)</f>
        <v>55080</v>
      </c>
      <c r="G236" s="35">
        <f>SUM(G234:G235)</f>
        <v>0</v>
      </c>
      <c r="H236" s="35">
        <f>SUM(H234:H235)</f>
        <v>55080</v>
      </c>
    </row>
    <row r="237" spans="1:8" ht="12.75">
      <c r="A237" s="64" t="s">
        <v>389</v>
      </c>
      <c r="B237" s="64"/>
      <c r="C237" s="64"/>
      <c r="D237" s="64" t="s">
        <v>390</v>
      </c>
      <c r="E237" s="98"/>
      <c r="F237" s="35"/>
      <c r="G237" s="35"/>
      <c r="H237" s="35"/>
    </row>
    <row r="238" spans="1:8" ht="12.75">
      <c r="A238" s="66"/>
      <c r="B238" s="65" t="s">
        <v>285</v>
      </c>
      <c r="C238" s="31">
        <v>630</v>
      </c>
      <c r="D238" s="62" t="s">
        <v>376</v>
      </c>
      <c r="E238" s="98">
        <v>607.74</v>
      </c>
      <c r="F238" s="35"/>
      <c r="G238" s="35"/>
      <c r="H238" s="35"/>
    </row>
    <row r="239" spans="1:8" ht="12.75">
      <c r="A239" s="66"/>
      <c r="B239" s="79"/>
      <c r="C239" s="66"/>
      <c r="D239" s="31" t="s">
        <v>30</v>
      </c>
      <c r="E239" s="98">
        <f>SUM(E238)</f>
        <v>607.74</v>
      </c>
      <c r="F239" s="35"/>
      <c r="G239" s="35"/>
      <c r="H239" s="35"/>
    </row>
    <row r="240" spans="1:8" ht="12.75">
      <c r="A240" s="56" t="s">
        <v>175</v>
      </c>
      <c r="B240" s="57"/>
      <c r="C240" s="56"/>
      <c r="D240" s="56" t="s">
        <v>176</v>
      </c>
      <c r="E240" s="93">
        <f>E243+E249+E257+E261+E253</f>
        <v>117304.07999999999</v>
      </c>
      <c r="F240" s="75">
        <f>F243+F249+F257+F261+F253</f>
        <v>182950</v>
      </c>
      <c r="G240" s="75">
        <f>G243+G249+G257+G261+G253</f>
        <v>285</v>
      </c>
      <c r="H240" s="75">
        <f>H243+H249+H257+H261+H253</f>
        <v>183235</v>
      </c>
    </row>
    <row r="241" spans="1:10" ht="12.75">
      <c r="A241" s="64" t="s">
        <v>177</v>
      </c>
      <c r="B241" s="65"/>
      <c r="C241" s="62"/>
      <c r="D241" s="66" t="s">
        <v>178</v>
      </c>
      <c r="E241" s="98"/>
      <c r="F241" s="35"/>
      <c r="G241" s="35"/>
      <c r="H241" s="35"/>
      <c r="I241" s="13"/>
      <c r="J241" s="11"/>
    </row>
    <row r="242" spans="1:10" ht="12.75">
      <c r="A242" s="62"/>
      <c r="B242" s="65" t="s">
        <v>286</v>
      </c>
      <c r="C242" s="62">
        <v>630</v>
      </c>
      <c r="D242" s="62" t="s">
        <v>349</v>
      </c>
      <c r="E242" s="98">
        <v>31440.93</v>
      </c>
      <c r="F242" s="35">
        <v>38260</v>
      </c>
      <c r="G242" s="35"/>
      <c r="H242" s="35">
        <v>38260</v>
      </c>
      <c r="I242" s="13"/>
      <c r="J242" s="8"/>
    </row>
    <row r="243" spans="1:10" ht="12.75">
      <c r="A243" s="62"/>
      <c r="B243" s="65"/>
      <c r="C243" s="62"/>
      <c r="D243" s="62" t="s">
        <v>30</v>
      </c>
      <c r="E243" s="98">
        <f>SUM(E242)</f>
        <v>31440.93</v>
      </c>
      <c r="F243" s="35">
        <f>SUM(F242)</f>
        <v>38260</v>
      </c>
      <c r="G243" s="35">
        <f>SUM(G242)</f>
        <v>0</v>
      </c>
      <c r="H243" s="35">
        <f>SUM(H242)</f>
        <v>38260</v>
      </c>
      <c r="I243" s="9"/>
      <c r="J243" s="8"/>
    </row>
    <row r="244" spans="1:10" ht="12.75">
      <c r="A244" s="64" t="s">
        <v>179</v>
      </c>
      <c r="B244" s="65"/>
      <c r="C244" s="62"/>
      <c r="D244" s="66" t="s">
        <v>266</v>
      </c>
      <c r="E244" s="98"/>
      <c r="F244" s="35"/>
      <c r="G244" s="35"/>
      <c r="H244" s="35"/>
      <c r="I244" s="9"/>
      <c r="J244" s="8"/>
    </row>
    <row r="245" spans="1:10" ht="12.75">
      <c r="A245" s="64"/>
      <c r="B245" s="65" t="s">
        <v>286</v>
      </c>
      <c r="C245" s="62">
        <v>610</v>
      </c>
      <c r="D245" s="62" t="s">
        <v>38</v>
      </c>
      <c r="E245" s="98">
        <v>27172.45</v>
      </c>
      <c r="F245" s="35">
        <v>40500</v>
      </c>
      <c r="G245" s="35"/>
      <c r="H245" s="35">
        <v>40500</v>
      </c>
      <c r="I245" s="13"/>
      <c r="J245" s="8"/>
    </row>
    <row r="246" spans="1:10" ht="12.75">
      <c r="A246" s="64"/>
      <c r="B246" s="65" t="s">
        <v>286</v>
      </c>
      <c r="C246" s="62">
        <v>620</v>
      </c>
      <c r="D246" s="62" t="s">
        <v>33</v>
      </c>
      <c r="E246" s="98">
        <v>10977.63</v>
      </c>
      <c r="F246" s="35">
        <v>15900</v>
      </c>
      <c r="G246" s="35"/>
      <c r="H246" s="35">
        <v>15900</v>
      </c>
      <c r="I246" s="9"/>
      <c r="J246" s="8"/>
    </row>
    <row r="247" spans="1:10" ht="12.75">
      <c r="A247" s="64"/>
      <c r="B247" s="65" t="s">
        <v>286</v>
      </c>
      <c r="C247" s="62">
        <v>630</v>
      </c>
      <c r="D247" s="31" t="s">
        <v>76</v>
      </c>
      <c r="E247" s="98">
        <v>36882.29</v>
      </c>
      <c r="F247" s="35">
        <v>66430</v>
      </c>
      <c r="G247" s="35"/>
      <c r="H247" s="35">
        <v>66430</v>
      </c>
      <c r="I247" s="9"/>
      <c r="J247" s="8"/>
    </row>
    <row r="248" spans="1:10" ht="12.75">
      <c r="A248" s="64"/>
      <c r="B248" s="65" t="s">
        <v>286</v>
      </c>
      <c r="C248" s="62">
        <v>640</v>
      </c>
      <c r="D248" s="31" t="s">
        <v>333</v>
      </c>
      <c r="E248" s="98">
        <v>196.18</v>
      </c>
      <c r="F248" s="35">
        <v>400</v>
      </c>
      <c r="G248" s="35">
        <v>100</v>
      </c>
      <c r="H248" s="35">
        <v>500</v>
      </c>
      <c r="I248" s="9"/>
      <c r="J248" s="8"/>
    </row>
    <row r="249" spans="1:10" ht="12.75">
      <c r="A249" s="62"/>
      <c r="B249" s="65"/>
      <c r="C249" s="62"/>
      <c r="D249" s="62" t="s">
        <v>30</v>
      </c>
      <c r="E249" s="98">
        <f>SUM(E245:E248)</f>
        <v>75228.54999999999</v>
      </c>
      <c r="F249" s="35">
        <f>SUM(F245:F248)</f>
        <v>123230</v>
      </c>
      <c r="G249" s="35">
        <f>SUM(G245:G248)</f>
        <v>100</v>
      </c>
      <c r="H249" s="35">
        <f>SUM(H245:H248)</f>
        <v>123330</v>
      </c>
      <c r="I249" s="9"/>
      <c r="J249" s="8"/>
    </row>
    <row r="250" spans="1:10" ht="12.75">
      <c r="A250" s="64" t="s">
        <v>263</v>
      </c>
      <c r="B250" s="65"/>
      <c r="C250" s="62"/>
      <c r="D250" s="66" t="s">
        <v>267</v>
      </c>
      <c r="E250" s="98"/>
      <c r="F250" s="35"/>
      <c r="G250" s="35"/>
      <c r="H250" s="35"/>
      <c r="I250" s="9"/>
      <c r="J250" s="8"/>
    </row>
    <row r="251" spans="1:10" ht="12.75">
      <c r="A251" s="62"/>
      <c r="B251" s="65" t="s">
        <v>286</v>
      </c>
      <c r="C251" s="62">
        <v>620</v>
      </c>
      <c r="D251" s="62" t="s">
        <v>33</v>
      </c>
      <c r="E251" s="98">
        <v>0</v>
      </c>
      <c r="F251" s="35">
        <v>0</v>
      </c>
      <c r="G251" s="35">
        <v>0</v>
      </c>
      <c r="H251" s="35">
        <v>0</v>
      </c>
      <c r="I251" s="13"/>
      <c r="J251" s="8"/>
    </row>
    <row r="252" spans="1:10" ht="12.75">
      <c r="A252" s="62"/>
      <c r="B252" s="65" t="s">
        <v>286</v>
      </c>
      <c r="C252" s="62">
        <v>630</v>
      </c>
      <c r="D252" s="62" t="s">
        <v>264</v>
      </c>
      <c r="E252" s="98">
        <v>0</v>
      </c>
      <c r="F252" s="35">
        <v>0</v>
      </c>
      <c r="G252" s="35">
        <v>0</v>
      </c>
      <c r="H252" s="35">
        <v>0</v>
      </c>
      <c r="I252" s="9"/>
      <c r="J252" s="8"/>
    </row>
    <row r="253" spans="1:10" ht="12.75">
      <c r="A253" s="62"/>
      <c r="B253" s="65"/>
      <c r="C253" s="62"/>
      <c r="D253" s="62" t="s">
        <v>30</v>
      </c>
      <c r="E253" s="98">
        <f>SUM(E251:E252)</f>
        <v>0</v>
      </c>
      <c r="F253" s="35">
        <f>SUM(F251:F252)</f>
        <v>0</v>
      </c>
      <c r="G253" s="35">
        <f>SUM(G251:G252)</f>
        <v>0</v>
      </c>
      <c r="H253" s="35">
        <f>SUM(H251:H252)</f>
        <v>0</v>
      </c>
      <c r="I253" s="9"/>
      <c r="J253" s="8"/>
    </row>
    <row r="254" spans="1:10" ht="12.75">
      <c r="A254" s="64" t="s">
        <v>180</v>
      </c>
      <c r="B254" s="65"/>
      <c r="C254" s="62"/>
      <c r="D254" s="66" t="s">
        <v>181</v>
      </c>
      <c r="E254" s="98"/>
      <c r="F254" s="35"/>
      <c r="G254" s="35"/>
      <c r="H254" s="35"/>
      <c r="I254" s="9"/>
      <c r="J254" s="8"/>
    </row>
    <row r="255" spans="1:10" ht="12.75">
      <c r="A255" s="62"/>
      <c r="B255" s="65" t="s">
        <v>286</v>
      </c>
      <c r="C255" s="62">
        <v>630</v>
      </c>
      <c r="D255" s="62" t="s">
        <v>76</v>
      </c>
      <c r="E255" s="98">
        <v>394.6</v>
      </c>
      <c r="F255" s="35">
        <v>1120</v>
      </c>
      <c r="G255" s="35"/>
      <c r="H255" s="35">
        <v>1120</v>
      </c>
      <c r="I255" s="13"/>
      <c r="J255" s="8"/>
    </row>
    <row r="256" spans="1:10" ht="12.75">
      <c r="A256" s="62"/>
      <c r="B256" s="65"/>
      <c r="C256" s="62">
        <v>640</v>
      </c>
      <c r="D256" s="62" t="s">
        <v>350</v>
      </c>
      <c r="E256" s="98">
        <v>100</v>
      </c>
      <c r="F256" s="35">
        <v>6730</v>
      </c>
      <c r="G256" s="35">
        <v>185</v>
      </c>
      <c r="H256" s="35">
        <v>6915</v>
      </c>
      <c r="I256" s="9"/>
      <c r="J256" s="8"/>
    </row>
    <row r="257" spans="1:10" ht="12.75">
      <c r="A257" s="62"/>
      <c r="B257" s="65"/>
      <c r="C257" s="62"/>
      <c r="D257" s="62" t="s">
        <v>30</v>
      </c>
      <c r="E257" s="98">
        <f>SUM(E255:E256)</f>
        <v>494.6</v>
      </c>
      <c r="F257" s="35">
        <f>SUM(F255:F256)</f>
        <v>7850</v>
      </c>
      <c r="G257" s="35">
        <f>SUM(G255:G256)</f>
        <v>185</v>
      </c>
      <c r="H257" s="35">
        <f>SUM(H255:H256)</f>
        <v>8035</v>
      </c>
      <c r="I257" s="9"/>
      <c r="J257" s="8"/>
    </row>
    <row r="258" spans="1:10" ht="12.75">
      <c r="A258" s="64" t="s">
        <v>182</v>
      </c>
      <c r="B258" s="65"/>
      <c r="C258" s="62"/>
      <c r="D258" s="66" t="s">
        <v>183</v>
      </c>
      <c r="E258" s="98"/>
      <c r="F258" s="35"/>
      <c r="G258" s="35"/>
      <c r="H258" s="35"/>
      <c r="I258" s="13"/>
      <c r="J258" s="8"/>
    </row>
    <row r="259" spans="1:10" ht="12.75">
      <c r="A259" s="62"/>
      <c r="B259" s="65" t="s">
        <v>270</v>
      </c>
      <c r="C259" s="62">
        <v>640</v>
      </c>
      <c r="D259" s="62" t="s">
        <v>288</v>
      </c>
      <c r="E259" s="98">
        <v>6540</v>
      </c>
      <c r="F259" s="35">
        <v>8680</v>
      </c>
      <c r="G259" s="35"/>
      <c r="H259" s="35">
        <v>8680</v>
      </c>
      <c r="I259" s="9"/>
      <c r="J259" s="8"/>
    </row>
    <row r="260" spans="1:10" ht="12.75">
      <c r="A260" s="31"/>
      <c r="B260" s="76" t="s">
        <v>287</v>
      </c>
      <c r="C260" s="31">
        <v>640</v>
      </c>
      <c r="D260" s="31" t="s">
        <v>289</v>
      </c>
      <c r="E260" s="98">
        <v>3600</v>
      </c>
      <c r="F260" s="35">
        <v>4930</v>
      </c>
      <c r="G260" s="35"/>
      <c r="H260" s="35">
        <v>4930</v>
      </c>
      <c r="I260" s="9"/>
      <c r="J260" s="8"/>
    </row>
    <row r="261" spans="1:10" ht="12.75">
      <c r="A261" s="62"/>
      <c r="B261" s="65"/>
      <c r="C261" s="62"/>
      <c r="D261" s="62" t="s">
        <v>30</v>
      </c>
      <c r="E261" s="98">
        <f>SUM(E259:E260)</f>
        <v>10140</v>
      </c>
      <c r="F261" s="35">
        <f>SUM(F259:F260)</f>
        <v>13610</v>
      </c>
      <c r="G261" s="35">
        <f>SUM(G259:G260)</f>
        <v>0</v>
      </c>
      <c r="H261" s="35">
        <f>SUM(H259:H260)</f>
        <v>13610</v>
      </c>
      <c r="I261" s="9"/>
      <c r="J261" s="8"/>
    </row>
    <row r="262" spans="1:14" ht="12.75">
      <c r="A262" s="56" t="s">
        <v>184</v>
      </c>
      <c r="B262" s="57"/>
      <c r="C262" s="56"/>
      <c r="D262" s="56" t="s">
        <v>185</v>
      </c>
      <c r="E262" s="93">
        <f>E268+E273+E276+E282+E288+E293+E298+E304+E305+E310+E313+E301</f>
        <v>508479.9</v>
      </c>
      <c r="F262" s="75">
        <f>F268+F273+F276+F282+F288+F293+F298+F304+F305+F310+F313+F301</f>
        <v>1083002</v>
      </c>
      <c r="G262" s="75">
        <f>G268+G273+G276+G282+G288+G293+G298+G304+G305+G310+G313+G301+G285</f>
        <v>-40430</v>
      </c>
      <c r="H262" s="75">
        <f>H268+H273+H276+H282+H288+H293+H298+H304+H305+H310+H313+H301+H285</f>
        <v>1042572</v>
      </c>
      <c r="I262" s="13"/>
      <c r="J262" s="11"/>
      <c r="L262" s="2"/>
      <c r="M262" s="2"/>
      <c r="N262" s="2"/>
    </row>
    <row r="263" spans="1:10" ht="12.75">
      <c r="A263" s="64" t="s">
        <v>186</v>
      </c>
      <c r="B263" s="72"/>
      <c r="C263" s="68"/>
      <c r="D263" s="74" t="s">
        <v>354</v>
      </c>
      <c r="E263" s="102"/>
      <c r="F263" s="103"/>
      <c r="G263" s="103"/>
      <c r="H263" s="103"/>
      <c r="I263" s="13"/>
      <c r="J263" s="11"/>
    </row>
    <row r="264" spans="1:10" ht="12.75">
      <c r="A264" s="62"/>
      <c r="B264" s="65" t="s">
        <v>271</v>
      </c>
      <c r="C264" s="62">
        <v>610</v>
      </c>
      <c r="D264" s="62" t="s">
        <v>38</v>
      </c>
      <c r="E264" s="98">
        <v>107529.74</v>
      </c>
      <c r="F264" s="35">
        <v>156505</v>
      </c>
      <c r="G264" s="35"/>
      <c r="H264" s="35">
        <v>156505</v>
      </c>
      <c r="I264" s="9"/>
      <c r="J264" s="8"/>
    </row>
    <row r="265" spans="1:10" ht="12.75">
      <c r="A265" s="62"/>
      <c r="B265" s="65" t="s">
        <v>271</v>
      </c>
      <c r="C265" s="62">
        <v>620</v>
      </c>
      <c r="D265" s="62" t="s">
        <v>33</v>
      </c>
      <c r="E265" s="98">
        <v>39370.7</v>
      </c>
      <c r="F265" s="35">
        <v>59558</v>
      </c>
      <c r="G265" s="35"/>
      <c r="H265" s="35">
        <v>59558</v>
      </c>
      <c r="I265" s="9"/>
      <c r="J265" s="8"/>
    </row>
    <row r="266" spans="1:10" ht="12.75">
      <c r="A266" s="62"/>
      <c r="B266" s="65" t="s">
        <v>271</v>
      </c>
      <c r="C266" s="62">
        <v>630</v>
      </c>
      <c r="D266" s="31" t="s">
        <v>76</v>
      </c>
      <c r="E266" s="86">
        <v>85082.4</v>
      </c>
      <c r="F266" s="33">
        <v>128014</v>
      </c>
      <c r="G266" s="33">
        <v>3100</v>
      </c>
      <c r="H266" s="33">
        <v>131114</v>
      </c>
      <c r="I266" s="9"/>
      <c r="J266" s="16"/>
    </row>
    <row r="267" spans="1:10" ht="12.75">
      <c r="A267" s="62"/>
      <c r="B267" s="65" t="s">
        <v>271</v>
      </c>
      <c r="C267" s="62">
        <v>640</v>
      </c>
      <c r="D267" s="31" t="s">
        <v>333</v>
      </c>
      <c r="E267" s="86">
        <v>561.57</v>
      </c>
      <c r="F267" s="33">
        <v>600</v>
      </c>
      <c r="G267" s="33">
        <v>550</v>
      </c>
      <c r="H267" s="33">
        <v>1150</v>
      </c>
      <c r="I267" s="9"/>
      <c r="J267" s="16"/>
    </row>
    <row r="268" spans="1:10" ht="12.75">
      <c r="A268" s="62"/>
      <c r="B268" s="65"/>
      <c r="C268" s="62"/>
      <c r="D268" s="62" t="s">
        <v>30</v>
      </c>
      <c r="E268" s="98">
        <f>SUM(E264:E267)</f>
        <v>232544.41</v>
      </c>
      <c r="F268" s="35">
        <f>SUM(F264:F267)</f>
        <v>344677</v>
      </c>
      <c r="G268" s="35">
        <f>SUM(G264:G267)</f>
        <v>3650</v>
      </c>
      <c r="H268" s="35">
        <f>SUM(H264:H267)</f>
        <v>348327</v>
      </c>
      <c r="I268" s="13"/>
      <c r="J268" s="25"/>
    </row>
    <row r="269" spans="1:10" ht="12.75">
      <c r="A269" s="64" t="s">
        <v>187</v>
      </c>
      <c r="B269" s="65"/>
      <c r="C269" s="62"/>
      <c r="D269" s="74" t="s">
        <v>188</v>
      </c>
      <c r="E269" s="98"/>
      <c r="F269" s="98"/>
      <c r="G269" s="98"/>
      <c r="H269" s="98"/>
      <c r="I269" s="9"/>
      <c r="J269" s="8"/>
    </row>
    <row r="270" spans="1:11" ht="12.75">
      <c r="A270" s="62"/>
      <c r="B270" s="65" t="s">
        <v>271</v>
      </c>
      <c r="C270" s="62">
        <v>610</v>
      </c>
      <c r="D270" s="62" t="s">
        <v>38</v>
      </c>
      <c r="E270" s="98">
        <v>6914.52</v>
      </c>
      <c r="F270" s="35">
        <v>9580</v>
      </c>
      <c r="G270" s="35"/>
      <c r="H270" s="35">
        <v>9580</v>
      </c>
      <c r="I270" s="9"/>
      <c r="J270" s="8"/>
      <c r="K270" s="2"/>
    </row>
    <row r="271" spans="1:10" ht="12.75">
      <c r="A271" s="62"/>
      <c r="B271" s="65" t="s">
        <v>271</v>
      </c>
      <c r="C271" s="62">
        <v>620</v>
      </c>
      <c r="D271" s="62" t="s">
        <v>33</v>
      </c>
      <c r="E271" s="98">
        <v>2690.17</v>
      </c>
      <c r="F271" s="35">
        <v>3620</v>
      </c>
      <c r="G271" s="35">
        <v>100</v>
      </c>
      <c r="H271" s="35">
        <v>3720</v>
      </c>
      <c r="I271" s="9"/>
      <c r="J271" s="16"/>
    </row>
    <row r="272" spans="1:10" ht="12.75">
      <c r="A272" s="62"/>
      <c r="B272" s="65" t="s">
        <v>271</v>
      </c>
      <c r="C272" s="62">
        <v>630</v>
      </c>
      <c r="D272" s="62" t="s">
        <v>76</v>
      </c>
      <c r="E272" s="86">
        <v>4272.66</v>
      </c>
      <c r="F272" s="33">
        <v>8275</v>
      </c>
      <c r="G272" s="33">
        <v>550</v>
      </c>
      <c r="H272" s="33">
        <v>8825</v>
      </c>
      <c r="I272" s="9"/>
      <c r="J272" s="16"/>
    </row>
    <row r="273" spans="1:10" ht="12.75">
      <c r="A273" s="62"/>
      <c r="B273" s="65"/>
      <c r="C273" s="62"/>
      <c r="D273" s="62" t="s">
        <v>30</v>
      </c>
      <c r="E273" s="98">
        <f>SUM(E270:E272)</f>
        <v>13877.35</v>
      </c>
      <c r="F273" s="35">
        <f>SUM(F270:F272)</f>
        <v>21475</v>
      </c>
      <c r="G273" s="35">
        <f>SUM(G270:G272)</f>
        <v>650</v>
      </c>
      <c r="H273" s="35">
        <f>SUM(H270:H272)</f>
        <v>22125</v>
      </c>
      <c r="I273" s="13"/>
      <c r="J273" s="8"/>
    </row>
    <row r="274" spans="1:10" ht="12.75">
      <c r="A274" s="64" t="s">
        <v>189</v>
      </c>
      <c r="B274" s="65"/>
      <c r="C274" s="62"/>
      <c r="D274" s="64" t="s">
        <v>190</v>
      </c>
      <c r="E274" s="98"/>
      <c r="F274" s="35"/>
      <c r="G274" s="35"/>
      <c r="H274" s="35"/>
      <c r="I274" s="9"/>
      <c r="J274" s="8"/>
    </row>
    <row r="275" spans="1:10" ht="12.75">
      <c r="A275" s="62"/>
      <c r="B275" s="31" t="s">
        <v>302</v>
      </c>
      <c r="C275" s="62">
        <v>630</v>
      </c>
      <c r="D275" s="62" t="s">
        <v>76</v>
      </c>
      <c r="E275" s="98">
        <v>34177.51</v>
      </c>
      <c r="F275" s="35">
        <v>57140</v>
      </c>
      <c r="G275" s="35">
        <v>2500</v>
      </c>
      <c r="H275" s="35">
        <v>59640</v>
      </c>
      <c r="I275" s="9"/>
      <c r="J275" s="8"/>
    </row>
    <row r="276" spans="1:10" ht="12.75">
      <c r="A276" s="62"/>
      <c r="B276" s="65"/>
      <c r="C276" s="62"/>
      <c r="D276" s="31" t="s">
        <v>30</v>
      </c>
      <c r="E276" s="98">
        <f>SUM(E275:E275)</f>
        <v>34177.51</v>
      </c>
      <c r="F276" s="35">
        <f>SUM(F275:F275)</f>
        <v>57140</v>
      </c>
      <c r="G276" s="35">
        <f>SUM(G275:G275)</f>
        <v>2500</v>
      </c>
      <c r="H276" s="35">
        <f>SUM(H275:H275)</f>
        <v>59640</v>
      </c>
      <c r="I276" s="13"/>
      <c r="J276" s="25"/>
    </row>
    <row r="277" spans="1:10" ht="12.75">
      <c r="A277" s="64" t="s">
        <v>191</v>
      </c>
      <c r="B277" s="65"/>
      <c r="C277" s="62"/>
      <c r="D277" s="66" t="s">
        <v>192</v>
      </c>
      <c r="E277" s="98"/>
      <c r="F277" s="98"/>
      <c r="G277" s="98"/>
      <c r="H277" s="98"/>
      <c r="I277" s="13"/>
      <c r="J277" s="9"/>
    </row>
    <row r="278" spans="1:10" ht="12.75">
      <c r="A278" s="62" t="s">
        <v>193</v>
      </c>
      <c r="B278" s="76"/>
      <c r="C278" s="62"/>
      <c r="D278" s="66" t="s">
        <v>194</v>
      </c>
      <c r="E278" s="86"/>
      <c r="F278" s="31"/>
      <c r="G278" s="31"/>
      <c r="H278" s="31"/>
      <c r="I278" s="9"/>
      <c r="J278" s="8"/>
    </row>
    <row r="279" spans="1:10" ht="12.75">
      <c r="A279" s="64"/>
      <c r="B279" s="31" t="s">
        <v>278</v>
      </c>
      <c r="C279" s="62">
        <v>630</v>
      </c>
      <c r="D279" s="31" t="s">
        <v>293</v>
      </c>
      <c r="E279" s="98">
        <v>2784.36</v>
      </c>
      <c r="F279" s="35">
        <v>3720</v>
      </c>
      <c r="G279" s="35"/>
      <c r="H279" s="35">
        <v>3720</v>
      </c>
      <c r="I279" s="54"/>
      <c r="J279" s="8"/>
    </row>
    <row r="280" spans="1:10" ht="12.75">
      <c r="A280" s="62"/>
      <c r="B280" s="31" t="s">
        <v>278</v>
      </c>
      <c r="C280" s="62">
        <v>710</v>
      </c>
      <c r="D280" s="80" t="s">
        <v>195</v>
      </c>
      <c r="E280" s="98">
        <v>7914.79</v>
      </c>
      <c r="F280" s="35">
        <v>10014</v>
      </c>
      <c r="G280" s="35">
        <v>3000</v>
      </c>
      <c r="H280" s="35">
        <v>13014</v>
      </c>
      <c r="I280" s="9"/>
      <c r="J280" s="8"/>
    </row>
    <row r="281" spans="1:10" ht="12.75">
      <c r="A281" s="62"/>
      <c r="B281" s="31" t="s">
        <v>278</v>
      </c>
      <c r="C281" s="62">
        <v>710</v>
      </c>
      <c r="D281" s="80" t="s">
        <v>392</v>
      </c>
      <c r="E281" s="98"/>
      <c r="F281" s="35"/>
      <c r="G281" s="35">
        <v>42000</v>
      </c>
      <c r="H281" s="35">
        <v>42000</v>
      </c>
      <c r="I281" s="9"/>
      <c r="J281" s="8"/>
    </row>
    <row r="282" spans="1:10" ht="12.75">
      <c r="A282" s="62"/>
      <c r="B282" s="65"/>
      <c r="C282" s="62"/>
      <c r="D282" s="62" t="s">
        <v>30</v>
      </c>
      <c r="E282" s="98">
        <f>SUM(E279:E280)</f>
        <v>10699.15</v>
      </c>
      <c r="F282" s="35">
        <f>SUM(F279:F280)</f>
        <v>13734</v>
      </c>
      <c r="G282" s="35">
        <f>SUM(G279:G281)</f>
        <v>45000</v>
      </c>
      <c r="H282" s="35">
        <f>SUM(H279:H281)</f>
        <v>58734</v>
      </c>
      <c r="I282" s="54"/>
      <c r="J282" s="8"/>
    </row>
    <row r="283" spans="1:10" ht="12.75">
      <c r="A283" s="64" t="s">
        <v>393</v>
      </c>
      <c r="B283" s="62"/>
      <c r="C283" s="62"/>
      <c r="D283" s="64" t="s">
        <v>394</v>
      </c>
      <c r="E283" s="98"/>
      <c r="F283" s="35"/>
      <c r="G283" s="35"/>
      <c r="H283" s="35"/>
      <c r="I283" s="54"/>
      <c r="J283" s="8"/>
    </row>
    <row r="284" spans="1:10" ht="12.75">
      <c r="A284" s="62"/>
      <c r="B284" s="31" t="s">
        <v>278</v>
      </c>
      <c r="C284" s="62">
        <v>630</v>
      </c>
      <c r="D284" s="31" t="s">
        <v>395</v>
      </c>
      <c r="E284" s="98"/>
      <c r="F284" s="35"/>
      <c r="G284" s="35">
        <v>3200</v>
      </c>
      <c r="H284" s="35">
        <v>3200</v>
      </c>
      <c r="I284" s="54"/>
      <c r="J284" s="8"/>
    </row>
    <row r="285" spans="1:10" ht="12.75">
      <c r="A285" s="62"/>
      <c r="B285" s="62"/>
      <c r="C285" s="62"/>
      <c r="D285" s="62" t="s">
        <v>30</v>
      </c>
      <c r="E285" s="98"/>
      <c r="F285" s="35"/>
      <c r="G285" s="35">
        <f>SUM(G284)</f>
        <v>3200</v>
      </c>
      <c r="H285" s="35">
        <f>SUM(H284)</f>
        <v>3200</v>
      </c>
      <c r="I285" s="54"/>
      <c r="J285" s="8"/>
    </row>
    <row r="286" spans="1:10" ht="12.75">
      <c r="A286" s="64" t="s">
        <v>196</v>
      </c>
      <c r="B286" s="65"/>
      <c r="C286" s="62"/>
      <c r="D286" s="64" t="s">
        <v>197</v>
      </c>
      <c r="E286" s="86"/>
      <c r="F286" s="31"/>
      <c r="G286" s="31"/>
      <c r="H286" s="31"/>
      <c r="I286" s="9"/>
      <c r="J286" s="8"/>
    </row>
    <row r="287" spans="1:10" ht="12.75">
      <c r="A287" s="62"/>
      <c r="B287" s="31" t="s">
        <v>270</v>
      </c>
      <c r="C287" s="62">
        <v>630</v>
      </c>
      <c r="D287" s="80" t="s">
        <v>198</v>
      </c>
      <c r="E287" s="98">
        <v>488.67</v>
      </c>
      <c r="F287" s="35">
        <v>5500</v>
      </c>
      <c r="G287" s="35">
        <v>-3600</v>
      </c>
      <c r="H287" s="35">
        <v>1900</v>
      </c>
      <c r="I287" s="13"/>
      <c r="J287" s="8"/>
    </row>
    <row r="288" spans="1:10" ht="12.75">
      <c r="A288" s="62"/>
      <c r="B288" s="65"/>
      <c r="C288" s="62"/>
      <c r="D288" s="62" t="s">
        <v>30</v>
      </c>
      <c r="E288" s="98">
        <f>SUM(E287:E287)</f>
        <v>488.67</v>
      </c>
      <c r="F288" s="35">
        <f>SUM(F287:F287)</f>
        <v>5500</v>
      </c>
      <c r="G288" s="35">
        <f>SUM(G287:G287)</f>
        <v>-3600</v>
      </c>
      <c r="H288" s="35">
        <f>SUM(H287:H287)</f>
        <v>1900</v>
      </c>
      <c r="I288" s="9"/>
      <c r="J288" s="8"/>
    </row>
    <row r="289" spans="1:10" ht="12.75">
      <c r="A289" s="64" t="s">
        <v>199</v>
      </c>
      <c r="B289" s="65"/>
      <c r="C289" s="62"/>
      <c r="D289" s="64" t="s">
        <v>200</v>
      </c>
      <c r="E289" s="98"/>
      <c r="F289" s="35"/>
      <c r="G289" s="35"/>
      <c r="H289" s="35"/>
      <c r="I289" s="9"/>
      <c r="J289" s="8"/>
    </row>
    <row r="290" spans="1:10" ht="12.75">
      <c r="A290" s="62"/>
      <c r="B290" s="62" t="s">
        <v>303</v>
      </c>
      <c r="C290" s="62">
        <v>650</v>
      </c>
      <c r="D290" s="62" t="s">
        <v>240</v>
      </c>
      <c r="E290" s="98">
        <v>21527.47</v>
      </c>
      <c r="F290" s="35">
        <v>34816</v>
      </c>
      <c r="G290" s="35">
        <v>-3000</v>
      </c>
      <c r="H290" s="35">
        <v>31816</v>
      </c>
      <c r="I290" s="9"/>
      <c r="J290" s="8"/>
    </row>
    <row r="291" spans="1:10" ht="12.75">
      <c r="A291" s="62"/>
      <c r="B291" s="62" t="s">
        <v>303</v>
      </c>
      <c r="C291" s="62">
        <v>820</v>
      </c>
      <c r="D291" s="62" t="s">
        <v>241</v>
      </c>
      <c r="E291" s="98">
        <v>146457.85</v>
      </c>
      <c r="F291" s="35">
        <v>195259</v>
      </c>
      <c r="G291" s="35"/>
      <c r="H291" s="35">
        <v>195259</v>
      </c>
      <c r="I291" s="13"/>
      <c r="J291" s="25"/>
    </row>
    <row r="292" spans="1:10" ht="12.75">
      <c r="A292" s="62"/>
      <c r="B292" s="62" t="s">
        <v>303</v>
      </c>
      <c r="C292" s="62">
        <v>820</v>
      </c>
      <c r="D292" s="62" t="s">
        <v>326</v>
      </c>
      <c r="E292" s="98">
        <v>0</v>
      </c>
      <c r="F292" s="35">
        <v>143500</v>
      </c>
      <c r="G292" s="35"/>
      <c r="H292" s="35">
        <v>143500</v>
      </c>
      <c r="I292" s="13"/>
      <c r="J292" s="25"/>
    </row>
    <row r="293" spans="1:10" ht="14.25" customHeight="1">
      <c r="A293" s="62"/>
      <c r="B293" s="65"/>
      <c r="C293" s="62"/>
      <c r="D293" s="62" t="s">
        <v>30</v>
      </c>
      <c r="E293" s="98">
        <f>SUM(E290:E292)</f>
        <v>167985.32</v>
      </c>
      <c r="F293" s="35">
        <f>SUM(F290:F292)</f>
        <v>373575</v>
      </c>
      <c r="G293" s="35">
        <f>SUM(G290:G292)</f>
        <v>-3000</v>
      </c>
      <c r="H293" s="35">
        <f>SUM(H290:H292)</f>
        <v>370575</v>
      </c>
      <c r="I293" s="9"/>
      <c r="J293" s="8"/>
    </row>
    <row r="294" spans="1:10" ht="14.25" customHeight="1">
      <c r="A294" s="64" t="s">
        <v>201</v>
      </c>
      <c r="B294" s="73"/>
      <c r="C294" s="64"/>
      <c r="D294" s="64" t="s">
        <v>340</v>
      </c>
      <c r="E294" s="98"/>
      <c r="F294" s="98"/>
      <c r="G294" s="98"/>
      <c r="H294" s="98"/>
      <c r="I294" s="9"/>
      <c r="J294" s="8"/>
    </row>
    <row r="295" spans="1:10" ht="14.25" customHeight="1">
      <c r="A295" s="62"/>
      <c r="B295" s="31" t="s">
        <v>271</v>
      </c>
      <c r="C295" s="31">
        <v>710</v>
      </c>
      <c r="D295" s="31" t="s">
        <v>347</v>
      </c>
      <c r="E295" s="98">
        <v>14963.98</v>
      </c>
      <c r="F295" s="35">
        <v>180481</v>
      </c>
      <c r="G295" s="35">
        <v>-88830</v>
      </c>
      <c r="H295" s="35">
        <v>91651</v>
      </c>
      <c r="I295" s="9"/>
      <c r="J295" s="8"/>
    </row>
    <row r="296" spans="1:10" ht="14.25" customHeight="1">
      <c r="A296" s="64"/>
      <c r="B296" s="31" t="s">
        <v>271</v>
      </c>
      <c r="C296" s="62">
        <v>710</v>
      </c>
      <c r="D296" s="62" t="s">
        <v>361</v>
      </c>
      <c r="E296" s="98">
        <v>3009.2</v>
      </c>
      <c r="F296" s="35">
        <v>3010</v>
      </c>
      <c r="G296" s="35"/>
      <c r="H296" s="35">
        <v>3010</v>
      </c>
      <c r="I296" s="9"/>
      <c r="J296" s="8"/>
    </row>
    <row r="297" spans="1:10" ht="14.25" customHeight="1">
      <c r="A297" s="62"/>
      <c r="B297" s="31" t="s">
        <v>271</v>
      </c>
      <c r="C297" s="31">
        <v>710</v>
      </c>
      <c r="D297" s="31" t="s">
        <v>341</v>
      </c>
      <c r="E297" s="98">
        <v>0</v>
      </c>
      <c r="F297" s="35">
        <v>6800</v>
      </c>
      <c r="G297" s="35"/>
      <c r="H297" s="35">
        <v>6800</v>
      </c>
      <c r="I297" s="13"/>
      <c r="J297" s="8"/>
    </row>
    <row r="298" spans="1:10" ht="14.25" customHeight="1">
      <c r="A298" s="62"/>
      <c r="B298" s="65"/>
      <c r="C298" s="62"/>
      <c r="D298" s="62" t="s">
        <v>30</v>
      </c>
      <c r="E298" s="98">
        <f>SUM(E295:E297)</f>
        <v>17973.18</v>
      </c>
      <c r="F298" s="35">
        <f>SUM(F295:F297)</f>
        <v>190291</v>
      </c>
      <c r="G298" s="35">
        <f>SUM(G295:G297)</f>
        <v>-88830</v>
      </c>
      <c r="H298" s="35">
        <f>SUM(H295:H297)</f>
        <v>101461</v>
      </c>
      <c r="I298" s="9"/>
      <c r="J298" s="8"/>
    </row>
    <row r="299" spans="1:10" ht="14.25" customHeight="1">
      <c r="A299" s="64" t="s">
        <v>315</v>
      </c>
      <c r="B299" s="62"/>
      <c r="C299" s="62"/>
      <c r="D299" s="66" t="s">
        <v>334</v>
      </c>
      <c r="E299" s="98"/>
      <c r="F299" s="35"/>
      <c r="G299" s="35"/>
      <c r="H299" s="35"/>
      <c r="I299" s="9"/>
      <c r="J299" s="8"/>
    </row>
    <row r="300" spans="1:10" ht="14.25" customHeight="1">
      <c r="A300" s="62"/>
      <c r="B300" s="31" t="s">
        <v>271</v>
      </c>
      <c r="C300" s="62">
        <v>630</v>
      </c>
      <c r="D300" s="62" t="s">
        <v>316</v>
      </c>
      <c r="E300" s="98">
        <v>7579.4</v>
      </c>
      <c r="F300" s="35">
        <v>11800</v>
      </c>
      <c r="G300" s="35"/>
      <c r="H300" s="35">
        <v>11800</v>
      </c>
      <c r="I300" s="9"/>
      <c r="J300" s="8"/>
    </row>
    <row r="301" spans="1:10" ht="14.25" customHeight="1">
      <c r="A301" s="62"/>
      <c r="B301" s="62"/>
      <c r="C301" s="62"/>
      <c r="D301" s="62" t="s">
        <v>317</v>
      </c>
      <c r="E301" s="98">
        <f>SUM(E300:E300)</f>
        <v>7579.4</v>
      </c>
      <c r="F301" s="35">
        <f>SUM(F300:F300)</f>
        <v>11800</v>
      </c>
      <c r="G301" s="35">
        <f>SUM(G300:G300)</f>
        <v>0</v>
      </c>
      <c r="H301" s="35">
        <f>SUM(H300:H300)</f>
        <v>11800</v>
      </c>
      <c r="I301" s="9"/>
      <c r="J301" s="8"/>
    </row>
    <row r="302" spans="1:10" ht="12.75">
      <c r="A302" s="64" t="s">
        <v>202</v>
      </c>
      <c r="B302" s="73"/>
      <c r="C302" s="64"/>
      <c r="D302" s="64" t="s">
        <v>203</v>
      </c>
      <c r="E302" s="86"/>
      <c r="F302" s="31"/>
      <c r="G302" s="31"/>
      <c r="H302" s="31"/>
      <c r="I302" s="9"/>
      <c r="J302" s="8"/>
    </row>
    <row r="303" spans="1:10" ht="12.75">
      <c r="A303" s="64"/>
      <c r="B303" s="31" t="s">
        <v>301</v>
      </c>
      <c r="C303" s="62">
        <v>630</v>
      </c>
      <c r="D303" s="62" t="s">
        <v>76</v>
      </c>
      <c r="E303" s="98">
        <v>11076.48</v>
      </c>
      <c r="F303" s="35">
        <v>20000</v>
      </c>
      <c r="G303" s="35"/>
      <c r="H303" s="35">
        <v>20000</v>
      </c>
      <c r="I303" s="13"/>
      <c r="J303" s="8"/>
    </row>
    <row r="304" spans="1:10" ht="12.75">
      <c r="A304" s="62"/>
      <c r="B304" s="65"/>
      <c r="C304" s="62"/>
      <c r="D304" s="62" t="s">
        <v>30</v>
      </c>
      <c r="E304" s="98">
        <f>SUM(E303:E303)</f>
        <v>11076.48</v>
      </c>
      <c r="F304" s="35">
        <f>SUM(F303:F303)</f>
        <v>20000</v>
      </c>
      <c r="G304" s="35">
        <f>SUM(G303:G303)</f>
        <v>0</v>
      </c>
      <c r="H304" s="35">
        <f>SUM(H303:H303)</f>
        <v>20000</v>
      </c>
      <c r="I304" s="9"/>
      <c r="J304" s="8"/>
    </row>
    <row r="305" spans="1:10" ht="12.75">
      <c r="A305" s="64" t="s">
        <v>255</v>
      </c>
      <c r="B305" s="65"/>
      <c r="C305" s="62"/>
      <c r="D305" s="66" t="s">
        <v>353</v>
      </c>
      <c r="E305" s="98"/>
      <c r="F305" s="35"/>
      <c r="G305" s="35"/>
      <c r="H305" s="35"/>
      <c r="I305" s="9"/>
      <c r="J305" s="9"/>
    </row>
    <row r="306" spans="1:10" ht="12.75">
      <c r="A306" s="62"/>
      <c r="B306" s="31" t="s">
        <v>271</v>
      </c>
      <c r="C306" s="62">
        <v>610</v>
      </c>
      <c r="D306" s="31" t="s">
        <v>38</v>
      </c>
      <c r="E306" s="86">
        <v>8279.36</v>
      </c>
      <c r="F306" s="33">
        <v>19780</v>
      </c>
      <c r="G306" s="33">
        <v>1000</v>
      </c>
      <c r="H306" s="33">
        <v>20780</v>
      </c>
      <c r="I306" s="13"/>
      <c r="J306" s="9"/>
    </row>
    <row r="307" spans="1:10" ht="12.75">
      <c r="A307" s="62"/>
      <c r="B307" s="31" t="s">
        <v>271</v>
      </c>
      <c r="C307" s="62">
        <v>620</v>
      </c>
      <c r="D307" s="31" t="s">
        <v>33</v>
      </c>
      <c r="E307" s="86">
        <v>2884.58</v>
      </c>
      <c r="F307" s="33">
        <v>7160</v>
      </c>
      <c r="G307" s="33"/>
      <c r="H307" s="33">
        <v>7160</v>
      </c>
      <c r="I307" s="9"/>
      <c r="J307" s="9"/>
    </row>
    <row r="308" spans="1:10" ht="12.75">
      <c r="A308" s="62"/>
      <c r="B308" s="31" t="s">
        <v>271</v>
      </c>
      <c r="C308" s="62">
        <v>630</v>
      </c>
      <c r="D308" s="31" t="s">
        <v>76</v>
      </c>
      <c r="E308" s="86">
        <v>641.53</v>
      </c>
      <c r="F308" s="33">
        <v>2470</v>
      </c>
      <c r="G308" s="33">
        <v>-1200</v>
      </c>
      <c r="H308" s="33">
        <v>1270</v>
      </c>
      <c r="I308" s="9"/>
      <c r="J308" s="9"/>
    </row>
    <row r="309" spans="1:10" ht="12.75">
      <c r="A309" s="62"/>
      <c r="B309" s="31" t="s">
        <v>271</v>
      </c>
      <c r="C309" s="62">
        <v>640</v>
      </c>
      <c r="D309" s="31" t="s">
        <v>333</v>
      </c>
      <c r="E309" s="86">
        <v>272.96</v>
      </c>
      <c r="F309" s="33">
        <v>400</v>
      </c>
      <c r="G309" s="33">
        <v>200</v>
      </c>
      <c r="H309" s="33">
        <v>600</v>
      </c>
      <c r="I309" s="9"/>
      <c r="J309" s="9"/>
    </row>
    <row r="310" spans="1:10" ht="12.75">
      <c r="A310" s="62"/>
      <c r="B310" s="65"/>
      <c r="C310" s="62"/>
      <c r="D310" s="31" t="s">
        <v>30</v>
      </c>
      <c r="E310" s="86">
        <f>SUM(E306:E309)</f>
        <v>12078.43</v>
      </c>
      <c r="F310" s="33">
        <f>SUM(F306:F309)</f>
        <v>29810</v>
      </c>
      <c r="G310" s="33">
        <f>SUM(G306:G309)</f>
        <v>0</v>
      </c>
      <c r="H310" s="33">
        <f>SUM(H306:H309)</f>
        <v>29810</v>
      </c>
      <c r="I310" s="9"/>
      <c r="J310" s="9"/>
    </row>
    <row r="311" spans="1:10" ht="12.75">
      <c r="A311" s="64" t="s">
        <v>256</v>
      </c>
      <c r="B311" s="65"/>
      <c r="C311" s="62"/>
      <c r="D311" s="66" t="s">
        <v>342</v>
      </c>
      <c r="E311" s="86"/>
      <c r="F311" s="33"/>
      <c r="G311" s="33"/>
      <c r="H311" s="33"/>
      <c r="I311" s="9"/>
      <c r="J311" s="9"/>
    </row>
    <row r="312" spans="1:10" ht="12.75">
      <c r="A312" s="62"/>
      <c r="B312" s="31" t="s">
        <v>271</v>
      </c>
      <c r="C312" s="62">
        <v>710</v>
      </c>
      <c r="D312" s="31" t="s">
        <v>343</v>
      </c>
      <c r="E312" s="86">
        <v>0</v>
      </c>
      <c r="F312" s="33">
        <v>15000</v>
      </c>
      <c r="G312" s="33"/>
      <c r="H312" s="33">
        <v>15000</v>
      </c>
      <c r="I312" s="13"/>
      <c r="J312" s="11"/>
    </row>
    <row r="313" spans="1:10" ht="12.75">
      <c r="A313" s="62"/>
      <c r="B313" s="65"/>
      <c r="C313" s="62"/>
      <c r="D313" s="62" t="s">
        <v>30</v>
      </c>
      <c r="E313" s="86">
        <f>SUM(E312:E312)</f>
        <v>0</v>
      </c>
      <c r="F313" s="33">
        <f>SUM(F312:F312)</f>
        <v>15000</v>
      </c>
      <c r="G313" s="33">
        <f>SUM(G312:G312)</f>
        <v>0</v>
      </c>
      <c r="H313" s="33">
        <f>SUM(H312:H312)</f>
        <v>15000</v>
      </c>
      <c r="I313" s="9"/>
      <c r="J313" s="8"/>
    </row>
    <row r="314" spans="1:10" ht="12.75">
      <c r="A314" s="56" t="s">
        <v>204</v>
      </c>
      <c r="B314" s="57"/>
      <c r="C314" s="56"/>
      <c r="D314" s="56" t="s">
        <v>205</v>
      </c>
      <c r="E314" s="93">
        <f>E317+E320+E325+E334+E342+E345+E350+E354</f>
        <v>542564.09</v>
      </c>
      <c r="F314" s="75">
        <f>F317+F320+F325+F334+F342+F345+F350+F354</f>
        <v>864830</v>
      </c>
      <c r="G314" s="75">
        <f>G317+G320+G325+G334+G342+G345+G350+G354</f>
        <v>-16450</v>
      </c>
      <c r="H314" s="75">
        <f>H317+H320+H325+H334+H342+H345+H350+H354</f>
        <v>848380</v>
      </c>
      <c r="I314" s="9"/>
      <c r="J314" s="8"/>
    </row>
    <row r="315" spans="1:10" ht="12.75">
      <c r="A315" s="64" t="s">
        <v>206</v>
      </c>
      <c r="B315" s="65"/>
      <c r="C315" s="62"/>
      <c r="D315" s="64" t="s">
        <v>207</v>
      </c>
      <c r="E315" s="98"/>
      <c r="F315" s="35"/>
      <c r="G315" s="35"/>
      <c r="H315" s="35"/>
      <c r="I315" s="9"/>
      <c r="J315" s="7"/>
    </row>
    <row r="316" spans="1:10" ht="12.75">
      <c r="A316" s="62"/>
      <c r="B316" s="62" t="s">
        <v>300</v>
      </c>
      <c r="C316" s="62">
        <v>630</v>
      </c>
      <c r="D316" s="62" t="s">
        <v>76</v>
      </c>
      <c r="E316" s="98">
        <v>26578.68</v>
      </c>
      <c r="F316" s="35">
        <v>46813</v>
      </c>
      <c r="G316" s="35"/>
      <c r="H316" s="35">
        <v>46813</v>
      </c>
      <c r="I316" s="13"/>
      <c r="J316" s="16"/>
    </row>
    <row r="317" spans="1:10" ht="12.75">
      <c r="A317" s="62"/>
      <c r="B317" s="65"/>
      <c r="C317" s="62"/>
      <c r="D317" s="62" t="s">
        <v>30</v>
      </c>
      <c r="E317" s="99">
        <f>SUM(E316:E316)</f>
        <v>26578.68</v>
      </c>
      <c r="F317" s="34">
        <f>SUM(F316:F316)</f>
        <v>46813</v>
      </c>
      <c r="G317" s="34">
        <f>SUM(G316:G316)</f>
        <v>0</v>
      </c>
      <c r="H317" s="34">
        <f>SUM(H316:H316)</f>
        <v>46813</v>
      </c>
      <c r="I317" s="9"/>
      <c r="J317" s="7"/>
    </row>
    <row r="318" spans="1:10" ht="12.75">
      <c r="A318" s="64" t="s">
        <v>208</v>
      </c>
      <c r="B318" s="65"/>
      <c r="C318" s="62"/>
      <c r="D318" s="66" t="s">
        <v>209</v>
      </c>
      <c r="E318" s="86"/>
      <c r="F318" s="33"/>
      <c r="G318" s="33"/>
      <c r="H318" s="33"/>
      <c r="I318" s="13"/>
      <c r="J318" s="7"/>
    </row>
    <row r="319" spans="1:10" ht="12.75">
      <c r="A319" s="62"/>
      <c r="B319" s="68" t="s">
        <v>286</v>
      </c>
      <c r="C319" s="62">
        <v>630</v>
      </c>
      <c r="D319" s="62" t="s">
        <v>210</v>
      </c>
      <c r="E319" s="99">
        <v>17432.2</v>
      </c>
      <c r="F319" s="34">
        <v>27500</v>
      </c>
      <c r="G319" s="34"/>
      <c r="H319" s="34">
        <v>27500</v>
      </c>
      <c r="I319" s="9"/>
      <c r="J319" s="8"/>
    </row>
    <row r="320" spans="1:10" ht="12.75">
      <c r="A320" s="62"/>
      <c r="B320" s="65"/>
      <c r="C320" s="62"/>
      <c r="D320" s="62" t="s">
        <v>30</v>
      </c>
      <c r="E320" s="99">
        <f>SUM(E319)</f>
        <v>17432.2</v>
      </c>
      <c r="F320" s="34">
        <f>SUM(F319)</f>
        <v>27500</v>
      </c>
      <c r="G320" s="34">
        <f>SUM(G319)</f>
        <v>0</v>
      </c>
      <c r="H320" s="34">
        <f>SUM(H319)</f>
        <v>27500</v>
      </c>
      <c r="I320" s="9"/>
      <c r="J320" s="8"/>
    </row>
    <row r="321" spans="1:10" ht="12.75">
      <c r="A321" s="64" t="s">
        <v>211</v>
      </c>
      <c r="B321" s="65"/>
      <c r="C321" s="62"/>
      <c r="D321" s="66" t="s">
        <v>212</v>
      </c>
      <c r="E321" s="99"/>
      <c r="F321" s="34"/>
      <c r="G321" s="34"/>
      <c r="H321" s="34"/>
      <c r="I321" s="9"/>
      <c r="J321" s="8"/>
    </row>
    <row r="322" spans="1:10" ht="12.75">
      <c r="A322" s="62"/>
      <c r="B322" s="68" t="s">
        <v>286</v>
      </c>
      <c r="C322" s="62">
        <v>610</v>
      </c>
      <c r="D322" s="62" t="s">
        <v>38</v>
      </c>
      <c r="E322" s="98">
        <v>2063.51</v>
      </c>
      <c r="F322" s="35">
        <v>2850</v>
      </c>
      <c r="G322" s="35"/>
      <c r="H322" s="35">
        <v>2850</v>
      </c>
      <c r="I322" s="9"/>
      <c r="J322" s="8"/>
    </row>
    <row r="323" spans="1:10" ht="12.75">
      <c r="A323" s="62"/>
      <c r="B323" s="68" t="s">
        <v>286</v>
      </c>
      <c r="C323" s="62">
        <v>620</v>
      </c>
      <c r="D323" s="62" t="s">
        <v>33</v>
      </c>
      <c r="E323" s="98">
        <v>764.71</v>
      </c>
      <c r="F323" s="35">
        <v>1470</v>
      </c>
      <c r="G323" s="35"/>
      <c r="H323" s="35">
        <v>1470</v>
      </c>
      <c r="I323" s="13"/>
      <c r="J323" s="25"/>
    </row>
    <row r="324" spans="1:10" ht="12.75">
      <c r="A324" s="62"/>
      <c r="B324" s="68" t="s">
        <v>286</v>
      </c>
      <c r="C324" s="62">
        <v>630</v>
      </c>
      <c r="D324" s="62" t="s">
        <v>76</v>
      </c>
      <c r="E324" s="98">
        <v>7353.9</v>
      </c>
      <c r="F324" s="35">
        <v>12330</v>
      </c>
      <c r="G324" s="35"/>
      <c r="H324" s="35">
        <v>12330</v>
      </c>
      <c r="I324" s="27"/>
      <c r="J324" s="25"/>
    </row>
    <row r="325" spans="1:10" ht="12.75">
      <c r="A325" s="62"/>
      <c r="B325" s="65"/>
      <c r="C325" s="62"/>
      <c r="D325" s="62" t="s">
        <v>30</v>
      </c>
      <c r="E325" s="98">
        <f>SUM(E322:E324)</f>
        <v>10182.119999999999</v>
      </c>
      <c r="F325" s="35">
        <f>SUM(F322:F324)</f>
        <v>16650</v>
      </c>
      <c r="G325" s="35">
        <f>SUM(G322:G324)</f>
        <v>0</v>
      </c>
      <c r="H325" s="35">
        <f>SUM(H322:H324)</f>
        <v>16650</v>
      </c>
      <c r="I325" s="9"/>
      <c r="J325" s="8"/>
    </row>
    <row r="326" spans="1:10" ht="12.75">
      <c r="A326" s="64" t="s">
        <v>213</v>
      </c>
      <c r="B326" s="65"/>
      <c r="C326" s="62"/>
      <c r="D326" s="64" t="s">
        <v>214</v>
      </c>
      <c r="E326" s="98"/>
      <c r="F326" s="98"/>
      <c r="G326" s="98"/>
      <c r="H326" s="98"/>
      <c r="I326" s="9"/>
      <c r="J326" s="8"/>
    </row>
    <row r="327" spans="1:10" ht="12.75">
      <c r="A327" s="64"/>
      <c r="B327" s="62" t="s">
        <v>299</v>
      </c>
      <c r="C327" s="31">
        <v>630</v>
      </c>
      <c r="D327" s="62" t="s">
        <v>313</v>
      </c>
      <c r="E327" s="98">
        <v>313</v>
      </c>
      <c r="F327" s="35">
        <v>313</v>
      </c>
      <c r="G327" s="35"/>
      <c r="H327" s="35">
        <v>313</v>
      </c>
      <c r="I327" s="9"/>
      <c r="J327" s="8"/>
    </row>
    <row r="328" spans="1:10" ht="12.75">
      <c r="A328" s="62"/>
      <c r="B328" s="62" t="s">
        <v>299</v>
      </c>
      <c r="C328" s="62">
        <v>640</v>
      </c>
      <c r="D328" s="62" t="s">
        <v>259</v>
      </c>
      <c r="E328" s="98">
        <v>710.4</v>
      </c>
      <c r="F328" s="35">
        <v>1050</v>
      </c>
      <c r="G328" s="35"/>
      <c r="H328" s="35">
        <v>1050</v>
      </c>
      <c r="I328" s="9"/>
      <c r="J328" s="8"/>
    </row>
    <row r="329" spans="1:10" ht="12.75">
      <c r="A329" s="62"/>
      <c r="B329" s="65"/>
      <c r="C329" s="62"/>
      <c r="D329" s="31" t="s">
        <v>215</v>
      </c>
      <c r="E329" s="98"/>
      <c r="F329" s="35"/>
      <c r="G329" s="35"/>
      <c r="H329" s="35"/>
      <c r="I329" s="9"/>
      <c r="J329" s="8"/>
    </row>
    <row r="330" spans="1:10" ht="12.75">
      <c r="A330" s="62"/>
      <c r="B330" s="65"/>
      <c r="C330" s="62"/>
      <c r="D330" s="31" t="s">
        <v>216</v>
      </c>
      <c r="E330" s="98">
        <v>152.4</v>
      </c>
      <c r="F330" s="35">
        <v>654</v>
      </c>
      <c r="G330" s="35"/>
      <c r="H330" s="35">
        <v>654</v>
      </c>
      <c r="I330" s="9"/>
      <c r="J330" s="8"/>
    </row>
    <row r="331" spans="1:10" ht="12.75">
      <c r="A331" s="62"/>
      <c r="B331" s="65"/>
      <c r="C331" s="62"/>
      <c r="D331" s="31" t="s">
        <v>235</v>
      </c>
      <c r="E331" s="98">
        <v>16.6</v>
      </c>
      <c r="F331" s="35">
        <v>500</v>
      </c>
      <c r="G331" s="35"/>
      <c r="H331" s="35">
        <v>500</v>
      </c>
      <c r="I331" s="9"/>
      <c r="J331" s="8"/>
    </row>
    <row r="332" spans="1:10" ht="12.75">
      <c r="A332" s="62"/>
      <c r="B332" s="65"/>
      <c r="C332" s="62"/>
      <c r="D332" s="31" t="s">
        <v>217</v>
      </c>
      <c r="E332" s="98">
        <v>923.2</v>
      </c>
      <c r="F332" s="35">
        <v>2500</v>
      </c>
      <c r="G332" s="35"/>
      <c r="H332" s="35">
        <v>2500</v>
      </c>
      <c r="I332" s="13"/>
      <c r="J332" s="8"/>
    </row>
    <row r="333" spans="1:10" ht="12.75">
      <c r="A333" s="62"/>
      <c r="B333" s="65"/>
      <c r="C333" s="62"/>
      <c r="D333" s="31" t="s">
        <v>234</v>
      </c>
      <c r="E333" s="98">
        <v>83</v>
      </c>
      <c r="F333" s="35">
        <v>800</v>
      </c>
      <c r="G333" s="35"/>
      <c r="H333" s="35">
        <v>800</v>
      </c>
      <c r="I333" s="9"/>
      <c r="J333" s="16"/>
    </row>
    <row r="334" spans="1:10" ht="12.75">
      <c r="A334" s="62"/>
      <c r="B334" s="65"/>
      <c r="C334" s="62"/>
      <c r="D334" s="62" t="s">
        <v>30</v>
      </c>
      <c r="E334" s="98">
        <f>SUM(E327:E333)</f>
        <v>2198.6</v>
      </c>
      <c r="F334" s="35">
        <f>SUM(F327:F333)</f>
        <v>5817</v>
      </c>
      <c r="G334" s="35">
        <f>SUM(G327:G333)</f>
        <v>0</v>
      </c>
      <c r="H334" s="35">
        <f>SUM(H327:H333)</f>
        <v>5817</v>
      </c>
      <c r="I334" s="9"/>
      <c r="J334" s="16"/>
    </row>
    <row r="335" spans="1:10" ht="12.75">
      <c r="A335" s="64" t="s">
        <v>218</v>
      </c>
      <c r="B335" s="65"/>
      <c r="C335" s="62"/>
      <c r="D335" s="66" t="s">
        <v>219</v>
      </c>
      <c r="E335" s="98"/>
      <c r="F335" s="35"/>
      <c r="G335" s="35"/>
      <c r="H335" s="35"/>
      <c r="I335" s="9"/>
      <c r="J335" s="16"/>
    </row>
    <row r="336" spans="1:10" ht="12.75">
      <c r="A336" s="62"/>
      <c r="B336" s="65"/>
      <c r="C336" s="62"/>
      <c r="D336" s="62" t="s">
        <v>220</v>
      </c>
      <c r="E336" s="86">
        <v>289440</v>
      </c>
      <c r="F336" s="33">
        <v>385920</v>
      </c>
      <c r="G336" s="33"/>
      <c r="H336" s="33">
        <v>385920</v>
      </c>
      <c r="I336" s="9"/>
      <c r="J336" s="16"/>
    </row>
    <row r="337" spans="1:10" ht="12.75">
      <c r="A337" s="62"/>
      <c r="B337" s="65"/>
      <c r="C337" s="62"/>
      <c r="D337" s="31" t="s">
        <v>221</v>
      </c>
      <c r="E337" s="86">
        <v>151372.99</v>
      </c>
      <c r="F337" s="33">
        <v>290150</v>
      </c>
      <c r="G337" s="33">
        <v>-16450</v>
      </c>
      <c r="H337" s="33">
        <v>273700</v>
      </c>
      <c r="I337" s="9"/>
      <c r="J337" s="8"/>
    </row>
    <row r="338" spans="1:10" ht="12.75">
      <c r="A338" s="62"/>
      <c r="B338" s="65"/>
      <c r="C338" s="62"/>
      <c r="D338" s="31" t="s">
        <v>318</v>
      </c>
      <c r="E338" s="86">
        <v>15000</v>
      </c>
      <c r="F338" s="33">
        <v>35000</v>
      </c>
      <c r="G338" s="33"/>
      <c r="H338" s="33">
        <v>35000</v>
      </c>
      <c r="I338" s="27"/>
      <c r="J338" s="8"/>
    </row>
    <row r="339" spans="1:10" ht="12.75">
      <c r="A339" s="62"/>
      <c r="B339" s="62" t="s">
        <v>298</v>
      </c>
      <c r="C339" s="62">
        <v>620</v>
      </c>
      <c r="D339" s="62" t="s">
        <v>33</v>
      </c>
      <c r="E339" s="86">
        <v>31.45</v>
      </c>
      <c r="F339" s="33">
        <v>410</v>
      </c>
      <c r="G339" s="33"/>
      <c r="H339" s="33">
        <v>410</v>
      </c>
      <c r="I339" s="9"/>
      <c r="J339" s="8"/>
    </row>
    <row r="340" spans="1:10" ht="12.75">
      <c r="A340" s="62"/>
      <c r="B340" s="62" t="s">
        <v>298</v>
      </c>
      <c r="C340" s="62">
        <v>630</v>
      </c>
      <c r="D340" s="31" t="s">
        <v>222</v>
      </c>
      <c r="E340" s="98">
        <v>161.46</v>
      </c>
      <c r="F340" s="35">
        <v>1550</v>
      </c>
      <c r="G340" s="35"/>
      <c r="H340" s="35">
        <v>1550</v>
      </c>
      <c r="I340" s="48"/>
      <c r="J340" s="8"/>
    </row>
    <row r="341" spans="1:10" ht="12.75">
      <c r="A341" s="62"/>
      <c r="B341" s="62" t="s">
        <v>298</v>
      </c>
      <c r="C341" s="31">
        <v>630</v>
      </c>
      <c r="D341" s="62" t="s">
        <v>344</v>
      </c>
      <c r="E341" s="98">
        <v>609.07</v>
      </c>
      <c r="F341" s="35">
        <v>610</v>
      </c>
      <c r="G341" s="35"/>
      <c r="H341" s="35">
        <v>610</v>
      </c>
      <c r="I341" s="9"/>
      <c r="J341" s="8"/>
    </row>
    <row r="342" spans="1:10" ht="12.75">
      <c r="A342" s="62"/>
      <c r="B342" s="65"/>
      <c r="C342" s="62"/>
      <c r="D342" s="62" t="s">
        <v>30</v>
      </c>
      <c r="E342" s="98">
        <f>SUM(E336:E341)</f>
        <v>456614.97000000003</v>
      </c>
      <c r="F342" s="35">
        <f>SUM(F336:F341)</f>
        <v>713640</v>
      </c>
      <c r="G342" s="35">
        <f>SUM(G336:G341)</f>
        <v>-16450</v>
      </c>
      <c r="H342" s="35">
        <f>SUM(H336:H341)</f>
        <v>697190</v>
      </c>
      <c r="I342" s="9"/>
      <c r="J342" s="8"/>
    </row>
    <row r="343" spans="1:10" ht="12.75">
      <c r="A343" s="64" t="s">
        <v>223</v>
      </c>
      <c r="B343" s="81"/>
      <c r="C343" s="67"/>
      <c r="D343" s="67" t="s">
        <v>224</v>
      </c>
      <c r="E343" s="98"/>
      <c r="F343" s="35"/>
      <c r="G343" s="35"/>
      <c r="H343" s="35"/>
      <c r="I343" s="13"/>
      <c r="J343" s="25"/>
    </row>
    <row r="344" spans="1:10" ht="12.75">
      <c r="A344" s="62"/>
      <c r="B344" s="68" t="s">
        <v>286</v>
      </c>
      <c r="C344" s="68">
        <v>630</v>
      </c>
      <c r="D344" s="68" t="s">
        <v>242</v>
      </c>
      <c r="E344" s="98">
        <v>1324</v>
      </c>
      <c r="F344" s="35">
        <v>4600</v>
      </c>
      <c r="G344" s="35"/>
      <c r="H344" s="35">
        <v>4600</v>
      </c>
      <c r="I344" s="9"/>
      <c r="J344" s="8"/>
    </row>
    <row r="345" spans="1:10" ht="12.75">
      <c r="A345" s="62"/>
      <c r="B345" s="72"/>
      <c r="C345" s="68"/>
      <c r="D345" s="62" t="s">
        <v>30</v>
      </c>
      <c r="E345" s="98">
        <f>SUM(E344:E344)</f>
        <v>1324</v>
      </c>
      <c r="F345" s="35">
        <f>SUM(F344:F344)</f>
        <v>4600</v>
      </c>
      <c r="G345" s="35">
        <f>SUM(G344:G344)</f>
        <v>0</v>
      </c>
      <c r="H345" s="35">
        <f>SUM(H344:H344)</f>
        <v>4600</v>
      </c>
      <c r="I345" s="9"/>
      <c r="J345" s="16"/>
    </row>
    <row r="346" spans="1:10" ht="12.75">
      <c r="A346" s="64" t="s">
        <v>225</v>
      </c>
      <c r="B346" s="72"/>
      <c r="C346" s="68"/>
      <c r="D346" s="64" t="s">
        <v>226</v>
      </c>
      <c r="E346" s="98"/>
      <c r="F346" s="98"/>
      <c r="G346" s="98"/>
      <c r="H346" s="98"/>
      <c r="I346" s="9"/>
      <c r="J346" s="16"/>
    </row>
    <row r="347" spans="1:10" ht="12.75">
      <c r="A347" s="62"/>
      <c r="B347" s="68" t="s">
        <v>297</v>
      </c>
      <c r="C347" s="62">
        <v>610</v>
      </c>
      <c r="D347" s="62" t="s">
        <v>38</v>
      </c>
      <c r="E347" s="98">
        <v>19211.82</v>
      </c>
      <c r="F347" s="35">
        <v>27700</v>
      </c>
      <c r="G347" s="35"/>
      <c r="H347" s="35">
        <v>27700</v>
      </c>
      <c r="I347" s="9"/>
      <c r="J347" s="16"/>
    </row>
    <row r="348" spans="1:10" ht="12.75">
      <c r="A348" s="62"/>
      <c r="B348" s="68" t="s">
        <v>297</v>
      </c>
      <c r="C348" s="62">
        <v>620</v>
      </c>
      <c r="D348" s="62" t="s">
        <v>33</v>
      </c>
      <c r="E348" s="86">
        <v>6733.87</v>
      </c>
      <c r="F348" s="33">
        <v>10530</v>
      </c>
      <c r="G348" s="33"/>
      <c r="H348" s="33">
        <v>10530</v>
      </c>
      <c r="I348" s="13"/>
      <c r="J348" s="24"/>
    </row>
    <row r="349" spans="1:10" ht="12.75">
      <c r="A349" s="62"/>
      <c r="B349" s="68" t="s">
        <v>297</v>
      </c>
      <c r="C349" s="62">
        <v>630</v>
      </c>
      <c r="D349" s="62" t="s">
        <v>76</v>
      </c>
      <c r="E349" s="86">
        <v>2287.83</v>
      </c>
      <c r="F349" s="33">
        <v>6580</v>
      </c>
      <c r="G349" s="33"/>
      <c r="H349" s="33">
        <v>6580</v>
      </c>
      <c r="I349" s="13"/>
      <c r="J349" s="16"/>
    </row>
    <row r="350" spans="1:10" ht="12.75">
      <c r="A350" s="62"/>
      <c r="B350" s="65"/>
      <c r="C350" s="62"/>
      <c r="D350" s="62" t="s">
        <v>30</v>
      </c>
      <c r="E350" s="86">
        <f>SUM(E347:E349)</f>
        <v>28233.519999999997</v>
      </c>
      <c r="F350" s="33">
        <f>SUM(F347:F349)</f>
        <v>44810</v>
      </c>
      <c r="G350" s="33">
        <f>SUM(G347:G349)</f>
        <v>0</v>
      </c>
      <c r="H350" s="33">
        <f>SUM(H347:H349)</f>
        <v>44810</v>
      </c>
      <c r="I350" s="9"/>
      <c r="J350" s="16"/>
    </row>
    <row r="351" spans="1:10" ht="12.75">
      <c r="A351" s="64" t="s">
        <v>321</v>
      </c>
      <c r="B351" s="65"/>
      <c r="C351" s="62"/>
      <c r="D351" s="64" t="s">
        <v>322</v>
      </c>
      <c r="E351" s="86"/>
      <c r="F351" s="33"/>
      <c r="G351" s="33"/>
      <c r="H351" s="33"/>
      <c r="I351" s="9"/>
      <c r="J351" s="8"/>
    </row>
    <row r="352" spans="1:10" ht="12.75">
      <c r="A352" s="62"/>
      <c r="B352" s="62" t="s">
        <v>299</v>
      </c>
      <c r="C352" s="62">
        <v>630</v>
      </c>
      <c r="D352" s="62" t="s">
        <v>76</v>
      </c>
      <c r="E352" s="86">
        <v>0</v>
      </c>
      <c r="F352" s="33">
        <v>5000</v>
      </c>
      <c r="G352" s="33"/>
      <c r="H352" s="33">
        <v>5000</v>
      </c>
      <c r="I352" s="9"/>
      <c r="J352" s="8"/>
    </row>
    <row r="353" spans="1:10" ht="12.75">
      <c r="A353" s="62"/>
      <c r="B353" s="62" t="s">
        <v>299</v>
      </c>
      <c r="C353" s="62">
        <v>710</v>
      </c>
      <c r="D353" s="31" t="s">
        <v>323</v>
      </c>
      <c r="E353" s="86">
        <v>0</v>
      </c>
      <c r="F353" s="33">
        <v>0</v>
      </c>
      <c r="G353" s="33">
        <v>0</v>
      </c>
      <c r="H353" s="33">
        <v>0</v>
      </c>
      <c r="I353" s="9"/>
      <c r="J353" s="8"/>
    </row>
    <row r="354" spans="1:10" ht="12.75">
      <c r="A354" s="62"/>
      <c r="B354" s="76"/>
      <c r="C354" s="62"/>
      <c r="D354" s="62" t="s">
        <v>30</v>
      </c>
      <c r="E354" s="86">
        <f>SUM(E352:E353)</f>
        <v>0</v>
      </c>
      <c r="F354" s="33">
        <f>SUM(F352:F353)</f>
        <v>5000</v>
      </c>
      <c r="G354" s="33">
        <f>SUM(G352:G353)</f>
        <v>0</v>
      </c>
      <c r="H354" s="33">
        <f>SUM(H352:H353)</f>
        <v>5000</v>
      </c>
      <c r="I354" s="9"/>
      <c r="J354" s="8"/>
    </row>
    <row r="355" spans="1:10" ht="12.75">
      <c r="A355" s="56" t="s">
        <v>227</v>
      </c>
      <c r="B355" s="57"/>
      <c r="C355" s="56"/>
      <c r="D355" s="56" t="s">
        <v>228</v>
      </c>
      <c r="E355" s="94">
        <f>E362+E365</f>
        <v>616958.43</v>
      </c>
      <c r="F355" s="58">
        <f>F362+F365</f>
        <v>936535</v>
      </c>
      <c r="G355" s="58">
        <f>G362+G365</f>
        <v>2000</v>
      </c>
      <c r="H355" s="58">
        <f>H362+H365</f>
        <v>938535</v>
      </c>
      <c r="I355" s="9"/>
      <c r="J355" s="8"/>
    </row>
    <row r="356" spans="1:10" ht="12.75">
      <c r="A356" s="64" t="s">
        <v>229</v>
      </c>
      <c r="B356" s="65"/>
      <c r="C356" s="62"/>
      <c r="D356" s="64" t="s">
        <v>230</v>
      </c>
      <c r="E356" s="86"/>
      <c r="F356" s="33"/>
      <c r="G356" s="33"/>
      <c r="H356" s="33"/>
      <c r="I356" s="13"/>
      <c r="J356" s="9"/>
    </row>
    <row r="357" spans="1:10" ht="12.75">
      <c r="A357" s="62"/>
      <c r="B357" s="62" t="s">
        <v>268</v>
      </c>
      <c r="C357" s="62">
        <v>610</v>
      </c>
      <c r="D357" s="62" t="s">
        <v>38</v>
      </c>
      <c r="E357" s="86">
        <v>334032.64</v>
      </c>
      <c r="F357" s="33">
        <v>462300</v>
      </c>
      <c r="G357" s="33"/>
      <c r="H357" s="33">
        <v>462300</v>
      </c>
      <c r="I357" s="9"/>
      <c r="J357" s="8"/>
    </row>
    <row r="358" spans="1:10" ht="12.75">
      <c r="A358" s="62"/>
      <c r="B358" s="62" t="s">
        <v>268</v>
      </c>
      <c r="C358" s="62">
        <v>620</v>
      </c>
      <c r="D358" s="62" t="s">
        <v>33</v>
      </c>
      <c r="E358" s="86">
        <v>125693.4</v>
      </c>
      <c r="F358" s="33">
        <v>183170</v>
      </c>
      <c r="G358" s="33"/>
      <c r="H358" s="33">
        <v>183170</v>
      </c>
      <c r="I358" s="9"/>
      <c r="J358" s="8"/>
    </row>
    <row r="359" spans="1:10" ht="12.75">
      <c r="A359" s="62"/>
      <c r="B359" s="62" t="s">
        <v>268</v>
      </c>
      <c r="C359" s="62">
        <v>630</v>
      </c>
      <c r="D359" s="62" t="s">
        <v>76</v>
      </c>
      <c r="E359" s="98">
        <v>133024.22</v>
      </c>
      <c r="F359" s="35">
        <v>252336</v>
      </c>
      <c r="G359" s="35">
        <v>1800</v>
      </c>
      <c r="H359" s="35">
        <v>254136</v>
      </c>
      <c r="I359" s="48"/>
      <c r="J359" s="24"/>
    </row>
    <row r="360" spans="1:9" ht="12.75">
      <c r="A360" s="62"/>
      <c r="B360" s="62" t="s">
        <v>268</v>
      </c>
      <c r="C360" s="62">
        <v>640</v>
      </c>
      <c r="D360" s="62" t="s">
        <v>379</v>
      </c>
      <c r="E360" s="98">
        <v>9951.29</v>
      </c>
      <c r="F360" s="35">
        <v>18729</v>
      </c>
      <c r="G360" s="35"/>
      <c r="H360" s="35">
        <v>18729</v>
      </c>
      <c r="I360" s="27"/>
    </row>
    <row r="361" spans="1:8" ht="12.75">
      <c r="A361" s="62"/>
      <c r="B361" s="62" t="s">
        <v>268</v>
      </c>
      <c r="C361" s="62">
        <v>640</v>
      </c>
      <c r="D361" s="62" t="s">
        <v>351</v>
      </c>
      <c r="E361" s="98">
        <v>11704.13</v>
      </c>
      <c r="F361" s="35">
        <v>16000</v>
      </c>
      <c r="G361" s="35">
        <v>200</v>
      </c>
      <c r="H361" s="35">
        <v>16200</v>
      </c>
    </row>
    <row r="362" spans="1:8" ht="12.75">
      <c r="A362" s="62"/>
      <c r="B362" s="65"/>
      <c r="C362" s="62"/>
      <c r="D362" s="62" t="s">
        <v>30</v>
      </c>
      <c r="E362" s="98">
        <f>SUM(E357:E361)</f>
        <v>614405.68</v>
      </c>
      <c r="F362" s="35">
        <f>SUM(F357:F361)</f>
        <v>932535</v>
      </c>
      <c r="G362" s="35">
        <f>SUM(G357:G361)</f>
        <v>2000</v>
      </c>
      <c r="H362" s="35">
        <f>SUM(H357:H361)</f>
        <v>934535</v>
      </c>
    </row>
    <row r="363" spans="1:8" ht="12.75">
      <c r="A363" s="64" t="s">
        <v>231</v>
      </c>
      <c r="B363" s="65"/>
      <c r="C363" s="62"/>
      <c r="D363" s="64" t="s">
        <v>232</v>
      </c>
      <c r="E363" s="86"/>
      <c r="F363" s="31"/>
      <c r="G363" s="31"/>
      <c r="H363" s="31"/>
    </row>
    <row r="364" spans="1:8" ht="12.75">
      <c r="A364" s="62"/>
      <c r="B364" s="62" t="s">
        <v>269</v>
      </c>
      <c r="C364" s="62">
        <v>630</v>
      </c>
      <c r="D364" s="62" t="s">
        <v>232</v>
      </c>
      <c r="E364" s="98">
        <v>2552.75</v>
      </c>
      <c r="F364" s="35">
        <v>4000</v>
      </c>
      <c r="G364" s="35"/>
      <c r="H364" s="35">
        <v>4000</v>
      </c>
    </row>
    <row r="365" spans="1:8" ht="12.75">
      <c r="A365" s="62"/>
      <c r="B365" s="65"/>
      <c r="C365" s="62"/>
      <c r="D365" s="62" t="s">
        <v>30</v>
      </c>
      <c r="E365" s="98">
        <f>SUM(E364)</f>
        <v>2552.75</v>
      </c>
      <c r="F365" s="35">
        <f>SUM(F364)</f>
        <v>4000</v>
      </c>
      <c r="G365" s="35">
        <f>SUM(G364)</f>
        <v>0</v>
      </c>
      <c r="H365" s="35">
        <f>SUM(H364)</f>
        <v>4000</v>
      </c>
    </row>
    <row r="366" spans="1:8" ht="12.75">
      <c r="A366" s="56" t="s">
        <v>329</v>
      </c>
      <c r="B366" s="57"/>
      <c r="C366" s="56"/>
      <c r="D366" s="56" t="s">
        <v>332</v>
      </c>
      <c r="E366" s="94">
        <f>E372</f>
        <v>103275.29999999999</v>
      </c>
      <c r="F366" s="58">
        <f>F372</f>
        <v>131900</v>
      </c>
      <c r="G366" s="58">
        <f>G372</f>
        <v>10300</v>
      </c>
      <c r="H366" s="58">
        <f>H372</f>
        <v>142200</v>
      </c>
    </row>
    <row r="367" spans="1:8" ht="12.75">
      <c r="A367" s="64" t="s">
        <v>331</v>
      </c>
      <c r="B367" s="65"/>
      <c r="C367" s="62"/>
      <c r="D367" s="66" t="s">
        <v>330</v>
      </c>
      <c r="E367" s="86"/>
      <c r="F367" s="33"/>
      <c r="G367" s="33"/>
      <c r="H367" s="33"/>
    </row>
    <row r="368" spans="1:8" ht="12.75">
      <c r="A368" s="64"/>
      <c r="B368" s="65" t="s">
        <v>271</v>
      </c>
      <c r="C368" s="62">
        <v>610</v>
      </c>
      <c r="D368" s="62" t="s">
        <v>38</v>
      </c>
      <c r="E368" s="86">
        <v>34542.96</v>
      </c>
      <c r="F368" s="33">
        <v>39300</v>
      </c>
      <c r="G368" s="33">
        <v>7500</v>
      </c>
      <c r="H368" s="33">
        <v>46800</v>
      </c>
    </row>
    <row r="369" spans="1:8" ht="12.75">
      <c r="A369" s="64"/>
      <c r="B369" s="65" t="s">
        <v>271</v>
      </c>
      <c r="C369" s="62">
        <v>620</v>
      </c>
      <c r="D369" s="62" t="s">
        <v>33</v>
      </c>
      <c r="E369" s="86">
        <v>12989.68</v>
      </c>
      <c r="F369" s="33">
        <v>15000</v>
      </c>
      <c r="G369" s="33">
        <v>2700</v>
      </c>
      <c r="H369" s="33">
        <v>17700</v>
      </c>
    </row>
    <row r="370" spans="1:8" ht="12.75">
      <c r="A370" s="64"/>
      <c r="B370" s="65" t="s">
        <v>271</v>
      </c>
      <c r="C370" s="62">
        <v>630</v>
      </c>
      <c r="D370" s="31" t="s">
        <v>76</v>
      </c>
      <c r="E370" s="86">
        <v>55389.32</v>
      </c>
      <c r="F370" s="33">
        <v>77200</v>
      </c>
      <c r="G370" s="33"/>
      <c r="H370" s="33">
        <v>77200</v>
      </c>
    </row>
    <row r="371" spans="1:8" ht="12.75">
      <c r="A371" s="62"/>
      <c r="B371" s="65" t="s">
        <v>271</v>
      </c>
      <c r="C371" s="62">
        <v>640</v>
      </c>
      <c r="D371" s="31" t="s">
        <v>333</v>
      </c>
      <c r="E371" s="98">
        <v>353.34</v>
      </c>
      <c r="F371" s="35">
        <v>400</v>
      </c>
      <c r="G371" s="35">
        <v>100</v>
      </c>
      <c r="H371" s="35">
        <v>500</v>
      </c>
    </row>
    <row r="372" spans="1:8" ht="13.5" thickBot="1">
      <c r="A372" s="6"/>
      <c r="B372" s="55"/>
      <c r="C372" s="6"/>
      <c r="D372" s="5" t="s">
        <v>30</v>
      </c>
      <c r="E372" s="106">
        <f>SUM(E368:E371)</f>
        <v>103275.29999999999</v>
      </c>
      <c r="F372" s="107">
        <f>SUM(F368:F371)</f>
        <v>131900</v>
      </c>
      <c r="G372" s="107">
        <f>SUM(G368:G371)</f>
        <v>10300</v>
      </c>
      <c r="H372" s="107">
        <f>SUM(H368:H371)</f>
        <v>142200</v>
      </c>
    </row>
    <row r="373" spans="1:8" ht="13.5" thickBot="1">
      <c r="A373" s="44"/>
      <c r="B373" s="45"/>
      <c r="C373" s="46"/>
      <c r="D373" s="47" t="s">
        <v>233</v>
      </c>
      <c r="E373" s="95">
        <f>E355+E314+E262+E240+E232+E146+E142+E138+E125+E99+E65+E40+E4+E29+E366</f>
        <v>4371654.07</v>
      </c>
      <c r="F373" s="61">
        <f>F355+F314+F262+F240+F232+F146+F142+F138+F125+F99+F65+F40+F4+F29+F366</f>
        <v>7365294</v>
      </c>
      <c r="G373" s="61">
        <f>G355+G314+G262+G240+G232+G146+G142+G138+G125+G99+G65+G40+G4+G29+G366</f>
        <v>-149330</v>
      </c>
      <c r="H373" s="61">
        <f>H355+H314+H262+H240+H232+H146+H142+H138+H125+H99+H65+H40+H4+H29+H366</f>
        <v>7215964</v>
      </c>
    </row>
    <row r="374" spans="1:10" s="2" customFormat="1" ht="12.75">
      <c r="A374" s="13"/>
      <c r="B374" s="40"/>
      <c r="C374" s="13"/>
      <c r="D374" s="48"/>
      <c r="E374" s="112"/>
      <c r="F374" s="24"/>
      <c r="G374" s="24"/>
      <c r="H374" s="24"/>
      <c r="I374" s="3"/>
      <c r="J374" s="3"/>
    </row>
    <row r="375" spans="1:8" ht="12.75">
      <c r="A375" s="13"/>
      <c r="B375" s="37"/>
      <c r="C375" s="12"/>
      <c r="D375" s="12"/>
      <c r="E375" s="25"/>
      <c r="F375" s="8"/>
      <c r="G375" s="8"/>
      <c r="H375" s="8"/>
    </row>
    <row r="376" spans="1:9" ht="12.75">
      <c r="A376" s="12"/>
      <c r="B376" s="37"/>
      <c r="C376" s="12"/>
      <c r="D376" s="12"/>
      <c r="E376" s="113"/>
      <c r="F376" s="122"/>
      <c r="G376" s="122"/>
      <c r="H376" s="122"/>
      <c r="I376" s="111"/>
    </row>
    <row r="377" spans="1:8" ht="12.75">
      <c r="A377" s="12"/>
      <c r="B377" s="37"/>
      <c r="C377" s="12"/>
      <c r="D377" s="12"/>
      <c r="E377" s="25"/>
      <c r="F377" s="8"/>
      <c r="G377" s="8"/>
      <c r="H377" s="8"/>
    </row>
    <row r="378" spans="1:8" ht="12.75">
      <c r="A378" s="9"/>
      <c r="B378" s="37"/>
      <c r="C378" s="12"/>
      <c r="D378" s="12"/>
      <c r="E378" s="15"/>
      <c r="F378" s="16"/>
      <c r="G378" s="16"/>
      <c r="H378" s="16"/>
    </row>
    <row r="379" spans="1:8" ht="12.75">
      <c r="A379" s="12"/>
      <c r="B379" s="37"/>
      <c r="C379" s="12"/>
      <c r="D379" s="9"/>
      <c r="E379" s="15"/>
      <c r="F379" s="16"/>
      <c r="G379" s="16"/>
      <c r="H379" s="16"/>
    </row>
    <row r="380" spans="1:8" ht="12.75">
      <c r="A380" s="12"/>
      <c r="B380" s="37"/>
      <c r="C380" s="12"/>
      <c r="D380" s="12"/>
      <c r="E380" s="25"/>
      <c r="F380" s="8"/>
      <c r="G380" s="8"/>
      <c r="H380" s="8"/>
    </row>
    <row r="381" spans="1:8" ht="12.75">
      <c r="A381" s="12"/>
      <c r="B381" s="37"/>
      <c r="C381" s="12"/>
      <c r="D381" s="12"/>
      <c r="E381" s="15"/>
      <c r="F381" s="16"/>
      <c r="G381" s="16"/>
      <c r="H381" s="16"/>
    </row>
    <row r="382" spans="1:8" ht="12.75">
      <c r="A382" s="12"/>
      <c r="B382" s="37"/>
      <c r="C382" s="12"/>
      <c r="D382" s="14"/>
      <c r="E382" s="123"/>
      <c r="F382" s="11"/>
      <c r="G382" s="11"/>
      <c r="H382" s="11"/>
    </row>
    <row r="383" spans="1:8" ht="12.75">
      <c r="A383" s="12"/>
      <c r="B383" s="37"/>
      <c r="C383" s="12"/>
      <c r="D383" s="12"/>
      <c r="E383" s="25"/>
      <c r="F383" s="8"/>
      <c r="G383" s="8"/>
      <c r="H383" s="8"/>
    </row>
    <row r="384" spans="1:8" ht="12.75">
      <c r="A384" s="12"/>
      <c r="B384" s="37"/>
      <c r="C384" s="12"/>
      <c r="D384" s="12"/>
      <c r="E384" s="25"/>
      <c r="F384" s="8"/>
      <c r="G384" s="8"/>
      <c r="H384" s="8"/>
    </row>
    <row r="385" spans="1:8" ht="12.75">
      <c r="A385" s="12"/>
      <c r="B385" s="37"/>
      <c r="C385" s="12"/>
      <c r="D385" s="12"/>
      <c r="E385" s="25"/>
      <c r="F385" s="8"/>
      <c r="G385" s="8"/>
      <c r="H385" s="8"/>
    </row>
    <row r="386" spans="1:8" ht="12.75">
      <c r="A386" s="12"/>
      <c r="B386" s="37"/>
      <c r="C386" s="12"/>
      <c r="D386" s="12"/>
      <c r="E386" s="25"/>
      <c r="F386" s="8"/>
      <c r="G386" s="8"/>
      <c r="H386" s="8"/>
    </row>
    <row r="387" spans="1:8" ht="12.75">
      <c r="A387" s="12"/>
      <c r="B387" s="37"/>
      <c r="C387" s="12"/>
      <c r="D387" s="12"/>
      <c r="E387" s="25"/>
      <c r="F387" s="8"/>
      <c r="G387" s="8"/>
      <c r="H387" s="8"/>
    </row>
    <row r="388" spans="1:8" ht="12.75">
      <c r="A388" s="12"/>
      <c r="B388" s="37"/>
      <c r="C388" s="12"/>
      <c r="D388" s="12"/>
      <c r="E388" s="25"/>
      <c r="F388" s="8"/>
      <c r="G388" s="8"/>
      <c r="H388" s="8"/>
    </row>
    <row r="389" spans="1:8" ht="12.75">
      <c r="A389" s="12"/>
      <c r="B389" s="37"/>
      <c r="C389" s="12"/>
      <c r="D389" s="12"/>
      <c r="E389" s="25"/>
      <c r="F389" s="8"/>
      <c r="G389" s="8"/>
      <c r="H389" s="8"/>
    </row>
    <row r="390" spans="1:8" ht="12.75">
      <c r="A390" s="12"/>
      <c r="B390" s="37"/>
      <c r="C390" s="12"/>
      <c r="D390" s="9"/>
      <c r="E390" s="25"/>
      <c r="F390" s="8"/>
      <c r="G390" s="8"/>
      <c r="H390" s="8"/>
    </row>
    <row r="391" spans="1:8" ht="12.75">
      <c r="A391" s="12"/>
      <c r="B391" s="37"/>
      <c r="C391" s="12"/>
      <c r="D391" s="12"/>
      <c r="E391" s="25"/>
      <c r="F391" s="8"/>
      <c r="G391" s="8"/>
      <c r="H391" s="8"/>
    </row>
    <row r="392" spans="1:8" ht="12.75">
      <c r="A392" s="12"/>
      <c r="B392" s="37"/>
      <c r="C392" s="12"/>
      <c r="D392" s="12"/>
      <c r="E392" s="25"/>
      <c r="F392" s="8"/>
      <c r="G392" s="8"/>
      <c r="H392" s="8"/>
    </row>
    <row r="393" spans="1:8" ht="12.75">
      <c r="A393" s="12"/>
      <c r="B393" s="37"/>
      <c r="C393" s="12"/>
      <c r="D393" s="12"/>
      <c r="E393" s="25"/>
      <c r="F393" s="8"/>
      <c r="G393" s="8"/>
      <c r="H393" s="8"/>
    </row>
    <row r="394" spans="1:8" ht="12.75">
      <c r="A394" s="9"/>
      <c r="B394" s="37"/>
      <c r="C394" s="12"/>
      <c r="D394" s="9"/>
      <c r="E394" s="15"/>
      <c r="F394" s="9"/>
      <c r="G394" s="9"/>
      <c r="H394" s="9"/>
    </row>
    <row r="395" spans="1:8" ht="12.75">
      <c r="A395" s="9"/>
      <c r="B395" s="37"/>
      <c r="C395" s="12"/>
      <c r="D395" s="12"/>
      <c r="E395" s="15"/>
      <c r="F395" s="9"/>
      <c r="G395" s="9"/>
      <c r="H395" s="9"/>
    </row>
    <row r="396" spans="1:8" ht="12.75">
      <c r="A396" s="9"/>
      <c r="B396" s="39"/>
      <c r="C396" s="9"/>
      <c r="D396" s="14"/>
      <c r="E396" s="15"/>
      <c r="F396" s="9"/>
      <c r="G396" s="9"/>
      <c r="H396" s="9"/>
    </row>
    <row r="397" spans="1:8" ht="12.75">
      <c r="A397" s="9"/>
      <c r="B397" s="39"/>
      <c r="C397" s="9"/>
      <c r="D397" s="12"/>
      <c r="E397" s="15"/>
      <c r="F397" s="9"/>
      <c r="G397" s="9"/>
      <c r="H397" s="9"/>
    </row>
    <row r="398" spans="1:8" ht="12.75">
      <c r="A398" s="9"/>
      <c r="B398" s="39"/>
      <c r="C398" s="9"/>
      <c r="D398" s="9"/>
      <c r="E398" s="15"/>
      <c r="F398" s="9"/>
      <c r="G398" s="9"/>
      <c r="H398" s="9"/>
    </row>
    <row r="399" spans="1:8" ht="12.75">
      <c r="A399" s="13"/>
      <c r="B399" s="39"/>
      <c r="C399" s="9"/>
      <c r="D399" s="9"/>
      <c r="E399" s="15"/>
      <c r="F399" s="9"/>
      <c r="G399" s="9"/>
      <c r="H399" s="9"/>
    </row>
    <row r="400" spans="1:8" ht="12.75">
      <c r="A400" s="9"/>
      <c r="B400" s="40"/>
      <c r="C400" s="9"/>
      <c r="D400" s="9"/>
      <c r="E400" s="118"/>
      <c r="F400" s="119"/>
      <c r="G400" s="119"/>
      <c r="H400" s="119"/>
    </row>
    <row r="401" spans="1:8" ht="12.75">
      <c r="A401" s="9"/>
      <c r="B401" s="39"/>
      <c r="C401" s="9"/>
      <c r="D401" s="9"/>
      <c r="E401" s="25"/>
      <c r="F401" s="8"/>
      <c r="G401" s="8"/>
      <c r="H401" s="8"/>
    </row>
    <row r="402" spans="1:8" ht="12.75">
      <c r="A402" s="9"/>
      <c r="B402" s="39"/>
      <c r="C402" s="9"/>
      <c r="D402" s="12"/>
      <c r="E402" s="25"/>
      <c r="F402" s="8"/>
      <c r="G402" s="8"/>
      <c r="H402" s="8"/>
    </row>
    <row r="403" spans="1:8" ht="12.75">
      <c r="A403" s="9"/>
      <c r="B403" s="39"/>
      <c r="C403" s="9"/>
      <c r="D403" s="12"/>
      <c r="E403" s="25"/>
      <c r="F403" s="8"/>
      <c r="G403" s="8"/>
      <c r="H403" s="8"/>
    </row>
    <row r="404" spans="1:8" ht="12.75">
      <c r="A404" s="9"/>
      <c r="B404" s="37"/>
      <c r="C404" s="12"/>
      <c r="D404" s="13"/>
      <c r="E404" s="25"/>
      <c r="F404" s="8"/>
      <c r="G404" s="8"/>
      <c r="H404" s="8"/>
    </row>
    <row r="405" spans="1:8" ht="12.75">
      <c r="A405" s="9"/>
      <c r="B405" s="37"/>
      <c r="C405" s="12"/>
      <c r="D405" s="9"/>
      <c r="E405" s="25"/>
      <c r="F405" s="8"/>
      <c r="G405" s="8"/>
      <c r="H405" s="8"/>
    </row>
    <row r="406" spans="1:8" ht="12.75">
      <c r="A406" s="9"/>
      <c r="B406" s="37"/>
      <c r="C406" s="12"/>
      <c r="D406" s="12"/>
      <c r="E406" s="25"/>
      <c r="F406" s="8"/>
      <c r="G406" s="8"/>
      <c r="H406" s="8"/>
    </row>
    <row r="407" spans="1:8" ht="12.75">
      <c r="A407" s="9"/>
      <c r="B407" s="37"/>
      <c r="C407" s="12"/>
      <c r="D407" s="12"/>
      <c r="E407" s="15"/>
      <c r="F407" s="9"/>
      <c r="G407" s="9"/>
      <c r="H407" s="9"/>
    </row>
    <row r="408" spans="1:8" ht="12.75">
      <c r="A408" s="9"/>
      <c r="B408" s="37"/>
      <c r="C408" s="12"/>
      <c r="D408" s="13"/>
      <c r="E408" s="25"/>
      <c r="F408" s="8"/>
      <c r="G408" s="8"/>
      <c r="H408" s="8"/>
    </row>
    <row r="409" spans="1:8" ht="12.75">
      <c r="A409" s="9"/>
      <c r="B409" s="37"/>
      <c r="C409" s="12"/>
      <c r="D409" s="12"/>
      <c r="E409" s="25"/>
      <c r="F409" s="8"/>
      <c r="G409" s="8"/>
      <c r="H409" s="8"/>
    </row>
    <row r="410" spans="1:8" ht="12.75">
      <c r="A410" s="9"/>
      <c r="B410" s="37"/>
      <c r="C410" s="12"/>
      <c r="D410" s="12"/>
      <c r="E410" s="25"/>
      <c r="F410" s="8"/>
      <c r="G410" s="8"/>
      <c r="H410" s="8"/>
    </row>
    <row r="411" spans="1:8" ht="12.75">
      <c r="A411" s="9"/>
      <c r="B411" s="37"/>
      <c r="C411" s="12"/>
      <c r="D411" s="12"/>
      <c r="E411" s="25"/>
      <c r="F411" s="8"/>
      <c r="G411" s="8"/>
      <c r="H411" s="8"/>
    </row>
    <row r="412" spans="1:8" ht="12.75">
      <c r="A412" s="9"/>
      <c r="B412" s="39"/>
      <c r="C412" s="12"/>
      <c r="D412" s="14"/>
      <c r="E412" s="25"/>
      <c r="F412" s="8"/>
      <c r="G412" s="8"/>
      <c r="H412" s="8"/>
    </row>
    <row r="413" spans="1:8" ht="12.75">
      <c r="A413" s="9"/>
      <c r="B413" s="39"/>
      <c r="C413" s="12"/>
      <c r="D413" s="9"/>
      <c r="E413" s="25"/>
      <c r="F413" s="8"/>
      <c r="G413" s="8"/>
      <c r="H413" s="8"/>
    </row>
    <row r="414" spans="1:8" ht="12.75">
      <c r="A414" s="9"/>
      <c r="B414" s="39"/>
      <c r="C414" s="12"/>
      <c r="D414" s="9"/>
      <c r="E414" s="25"/>
      <c r="F414" s="8"/>
      <c r="G414" s="8"/>
      <c r="H414" s="8"/>
    </row>
    <row r="415" spans="1:8" ht="12.75">
      <c r="A415" s="9"/>
      <c r="B415" s="37"/>
      <c r="C415" s="12"/>
      <c r="D415" s="12"/>
      <c r="E415" s="25"/>
      <c r="F415" s="8"/>
      <c r="G415" s="8"/>
      <c r="H415" s="8"/>
    </row>
    <row r="416" spans="1:8" ht="12.75">
      <c r="A416" s="9"/>
      <c r="B416" s="37"/>
      <c r="C416" s="12"/>
      <c r="D416" s="12"/>
      <c r="E416" s="25"/>
      <c r="F416" s="8"/>
      <c r="G416" s="8"/>
      <c r="H416" s="8"/>
    </row>
    <row r="417" spans="1:8" ht="12.75">
      <c r="A417" s="9"/>
      <c r="B417" s="37"/>
      <c r="C417" s="12"/>
      <c r="D417" s="12"/>
      <c r="E417" s="15"/>
      <c r="F417" s="9"/>
      <c r="G417" s="9"/>
      <c r="H417" s="9"/>
    </row>
    <row r="418" spans="1:8" ht="12.75">
      <c r="A418" s="9"/>
      <c r="B418" s="37"/>
      <c r="C418" s="12"/>
      <c r="D418" s="9"/>
      <c r="E418" s="25"/>
      <c r="F418" s="8"/>
      <c r="G418" s="8"/>
      <c r="H418" s="8"/>
    </row>
    <row r="419" spans="1:8" ht="12.75">
      <c r="A419" s="9"/>
      <c r="B419" s="37"/>
      <c r="C419" s="12"/>
      <c r="D419" s="12"/>
      <c r="E419" s="25"/>
      <c r="F419" s="8"/>
      <c r="G419" s="8"/>
      <c r="H419" s="8"/>
    </row>
    <row r="420" spans="1:8" ht="12.75">
      <c r="A420" s="9"/>
      <c r="B420" s="37"/>
      <c r="C420" s="12"/>
      <c r="D420" s="12"/>
      <c r="E420" s="25"/>
      <c r="F420" s="8"/>
      <c r="G420" s="8"/>
      <c r="H420" s="8"/>
    </row>
    <row r="421" spans="1:8" ht="12.75">
      <c r="A421" s="9"/>
      <c r="B421" s="37"/>
      <c r="C421" s="12"/>
      <c r="D421" s="12"/>
      <c r="E421" s="25"/>
      <c r="F421" s="8"/>
      <c r="G421" s="8"/>
      <c r="H421" s="8"/>
    </row>
    <row r="422" spans="1:8" ht="12.75">
      <c r="A422" s="9"/>
      <c r="B422" s="37"/>
      <c r="C422" s="12"/>
      <c r="D422" s="12"/>
      <c r="E422" s="25"/>
      <c r="F422" s="8"/>
      <c r="G422" s="8"/>
      <c r="H422" s="8"/>
    </row>
    <row r="423" spans="1:8" ht="12.75">
      <c r="A423" s="9"/>
      <c r="B423" s="37"/>
      <c r="C423" s="12"/>
      <c r="D423" s="12"/>
      <c r="E423" s="25"/>
      <c r="F423" s="8"/>
      <c r="G423" s="8"/>
      <c r="H423" s="8"/>
    </row>
    <row r="424" spans="1:8" ht="12.75">
      <c r="A424" s="9"/>
      <c r="B424" s="37"/>
      <c r="C424" s="12"/>
      <c r="D424" s="12"/>
      <c r="E424" s="15"/>
      <c r="F424" s="9"/>
      <c r="G424" s="9"/>
      <c r="H424" s="9"/>
    </row>
    <row r="425" spans="1:8" ht="12.75">
      <c r="A425" s="9"/>
      <c r="B425" s="37"/>
      <c r="C425" s="12"/>
      <c r="D425" s="12"/>
      <c r="E425" s="25"/>
      <c r="F425" s="8"/>
      <c r="G425" s="8"/>
      <c r="H425" s="8"/>
    </row>
    <row r="426" spans="1:8" ht="12.75">
      <c r="A426" s="9"/>
      <c r="B426" s="37"/>
      <c r="C426" s="12"/>
      <c r="D426" s="12"/>
      <c r="E426" s="25"/>
      <c r="F426" s="8"/>
      <c r="G426" s="8"/>
      <c r="H426" s="8"/>
    </row>
    <row r="427" spans="1:8" ht="12.75">
      <c r="A427" s="9"/>
      <c r="B427" s="37"/>
      <c r="C427" s="12"/>
      <c r="D427" s="12"/>
      <c r="E427" s="25"/>
      <c r="F427" s="8"/>
      <c r="G427" s="8"/>
      <c r="H427" s="8"/>
    </row>
    <row r="428" spans="1:8" ht="12.75">
      <c r="A428" s="9"/>
      <c r="B428" s="37"/>
      <c r="C428" s="12"/>
      <c r="D428" s="12"/>
      <c r="E428" s="15"/>
      <c r="F428" s="16"/>
      <c r="G428" s="16"/>
      <c r="H428" s="16"/>
    </row>
    <row r="429" spans="1:8" ht="12.75">
      <c r="A429" s="9"/>
      <c r="B429" s="37"/>
      <c r="C429" s="12"/>
      <c r="D429" s="12"/>
      <c r="E429" s="15"/>
      <c r="F429" s="9"/>
      <c r="G429" s="9"/>
      <c r="H429" s="9"/>
    </row>
    <row r="430" spans="1:8" ht="12.75">
      <c r="A430" s="13"/>
      <c r="B430" s="37"/>
      <c r="C430" s="12"/>
      <c r="D430" s="12"/>
      <c r="E430" s="15"/>
      <c r="F430" s="9"/>
      <c r="G430" s="9"/>
      <c r="H430" s="9"/>
    </row>
    <row r="431" spans="1:8" ht="12.75">
      <c r="A431" s="9"/>
      <c r="B431" s="37"/>
      <c r="C431" s="12"/>
      <c r="D431" s="12"/>
      <c r="E431" s="25"/>
      <c r="F431" s="8"/>
      <c r="G431" s="8"/>
      <c r="H431" s="8"/>
    </row>
    <row r="432" spans="1:8" ht="12.75">
      <c r="A432" s="9"/>
      <c r="B432" s="37"/>
      <c r="C432" s="12"/>
      <c r="D432" s="12"/>
      <c r="E432" s="25"/>
      <c r="F432" s="8"/>
      <c r="G432" s="8"/>
      <c r="H432" s="8"/>
    </row>
    <row r="433" spans="1:8" ht="12.75">
      <c r="A433" s="9"/>
      <c r="B433" s="37"/>
      <c r="C433" s="12"/>
      <c r="D433" s="12"/>
      <c r="E433" s="25"/>
      <c r="F433" s="8"/>
      <c r="G433" s="8"/>
      <c r="H433" s="8"/>
    </row>
    <row r="434" spans="1:8" ht="12.75">
      <c r="A434" s="9"/>
      <c r="B434" s="37"/>
      <c r="C434" s="12"/>
      <c r="D434" s="12"/>
      <c r="E434" s="25"/>
      <c r="F434" s="8"/>
      <c r="G434" s="8"/>
      <c r="H434" s="8"/>
    </row>
    <row r="435" spans="1:8" ht="12.75">
      <c r="A435" s="9"/>
      <c r="B435" s="37"/>
      <c r="C435" s="12"/>
      <c r="D435" s="13"/>
      <c r="E435" s="15"/>
      <c r="F435" s="9"/>
      <c r="G435" s="9"/>
      <c r="H435" s="9"/>
    </row>
    <row r="436" spans="1:8" ht="12.75">
      <c r="A436" s="9"/>
      <c r="B436" s="37"/>
      <c r="C436" s="12"/>
      <c r="D436" s="12"/>
      <c r="E436" s="15"/>
      <c r="F436" s="9"/>
      <c r="G436" s="9"/>
      <c r="H436" s="9"/>
    </row>
    <row r="437" spans="1:8" ht="12.75">
      <c r="A437" s="9"/>
      <c r="B437" s="37"/>
      <c r="C437" s="12"/>
      <c r="D437" s="12"/>
      <c r="E437" s="15"/>
      <c r="F437" s="9"/>
      <c r="G437" s="9"/>
      <c r="H437" s="9"/>
    </row>
    <row r="438" spans="1:8" ht="12.75">
      <c r="A438" s="9"/>
      <c r="B438" s="37"/>
      <c r="C438" s="12"/>
      <c r="D438" s="12"/>
      <c r="E438" s="15"/>
      <c r="F438" s="9"/>
      <c r="G438" s="9"/>
      <c r="H438" s="9"/>
    </row>
    <row r="439" spans="1:8" ht="12.75">
      <c r="A439" s="9"/>
      <c r="B439" s="37"/>
      <c r="C439" s="12"/>
      <c r="D439" s="12"/>
      <c r="E439" s="15"/>
      <c r="F439" s="9"/>
      <c r="G439" s="9"/>
      <c r="H439" s="9"/>
    </row>
    <row r="440" spans="1:8" ht="12.75">
      <c r="A440" s="9"/>
      <c r="B440" s="37"/>
      <c r="C440" s="12"/>
      <c r="D440" s="12"/>
      <c r="E440" s="15"/>
      <c r="F440" s="9"/>
      <c r="G440" s="9"/>
      <c r="H440" s="9"/>
    </row>
    <row r="441" spans="1:8" ht="12.75">
      <c r="A441" s="9"/>
      <c r="B441" s="37"/>
      <c r="C441" s="12"/>
      <c r="D441" s="12"/>
      <c r="E441" s="15"/>
      <c r="F441" s="9"/>
      <c r="G441" s="9"/>
      <c r="H441" s="9"/>
    </row>
    <row r="442" spans="1:8" ht="12.75">
      <c r="A442" s="9"/>
      <c r="B442" s="37"/>
      <c r="C442" s="12"/>
      <c r="D442" s="12"/>
      <c r="E442" s="15"/>
      <c r="F442" s="9"/>
      <c r="G442" s="9"/>
      <c r="H442" s="9"/>
    </row>
    <row r="443" spans="1:8" ht="12.75">
      <c r="A443" s="9"/>
      <c r="B443" s="37"/>
      <c r="C443" s="12"/>
      <c r="D443" s="12"/>
      <c r="E443" s="15"/>
      <c r="F443" s="9"/>
      <c r="G443" s="9"/>
      <c r="H443" s="9"/>
    </row>
    <row r="444" spans="1:8" ht="12.75">
      <c r="A444" s="9"/>
      <c r="B444" s="37"/>
      <c r="C444" s="12"/>
      <c r="D444" s="12"/>
      <c r="E444" s="15"/>
      <c r="F444" s="9"/>
      <c r="G444" s="9"/>
      <c r="H444" s="9"/>
    </row>
    <row r="445" spans="1:8" ht="12.75">
      <c r="A445" s="9"/>
      <c r="B445" s="37"/>
      <c r="C445" s="12"/>
      <c r="D445" s="12"/>
      <c r="E445" s="15"/>
      <c r="F445" s="9"/>
      <c r="G445" s="9"/>
      <c r="H445" s="9"/>
    </row>
    <row r="446" spans="1:8" ht="12.75">
      <c r="A446" s="9"/>
      <c r="B446" s="37"/>
      <c r="C446" s="12"/>
      <c r="D446" s="12"/>
      <c r="E446" s="15"/>
      <c r="F446" s="9"/>
      <c r="G446" s="9"/>
      <c r="H446" s="9"/>
    </row>
    <row r="447" spans="1:8" ht="12.75">
      <c r="A447" s="13"/>
      <c r="B447" s="37"/>
      <c r="C447" s="12"/>
      <c r="D447" s="12"/>
      <c r="E447" s="15"/>
      <c r="F447" s="9"/>
      <c r="G447" s="9"/>
      <c r="H447" s="9"/>
    </row>
    <row r="448" spans="1:8" ht="12.75">
      <c r="A448" s="9"/>
      <c r="B448" s="37"/>
      <c r="C448" s="12"/>
      <c r="D448" s="12"/>
      <c r="E448" s="15"/>
      <c r="F448" s="9"/>
      <c r="G448" s="9"/>
      <c r="H448" s="9"/>
    </row>
    <row r="449" spans="1:8" ht="12.75">
      <c r="A449" s="9"/>
      <c r="B449" s="37"/>
      <c r="C449" s="12"/>
      <c r="D449" s="12"/>
      <c r="E449" s="15"/>
      <c r="F449" s="9"/>
      <c r="G449" s="9"/>
      <c r="H449" s="9"/>
    </row>
    <row r="450" spans="1:8" ht="12.75">
      <c r="A450" s="9"/>
      <c r="B450" s="37"/>
      <c r="C450" s="12"/>
      <c r="D450" s="12"/>
      <c r="E450" s="15"/>
      <c r="F450" s="9"/>
      <c r="G450" s="9"/>
      <c r="H450" s="9"/>
    </row>
    <row r="451" spans="1:8" ht="12.75">
      <c r="A451" s="9"/>
      <c r="B451" s="37"/>
      <c r="C451" s="12"/>
      <c r="D451" s="12"/>
      <c r="E451" s="15"/>
      <c r="F451" s="9"/>
      <c r="G451" s="9"/>
      <c r="H451" s="9"/>
    </row>
    <row r="452" spans="1:8" ht="12.75">
      <c r="A452" s="9"/>
      <c r="B452" s="37"/>
      <c r="C452" s="12"/>
      <c r="D452" s="12"/>
      <c r="E452" s="15"/>
      <c r="F452" s="9"/>
      <c r="G452" s="9"/>
      <c r="H452" s="9"/>
    </row>
    <row r="453" spans="1:8" ht="12.75">
      <c r="A453" s="9"/>
      <c r="B453" s="37"/>
      <c r="C453" s="12"/>
      <c r="D453" s="12"/>
      <c r="E453" s="15"/>
      <c r="F453" s="9"/>
      <c r="G453" s="9"/>
      <c r="H453" s="9"/>
    </row>
    <row r="454" spans="1:8" ht="12.75">
      <c r="A454" s="9"/>
      <c r="B454" s="37"/>
      <c r="C454" s="12"/>
      <c r="D454" s="12"/>
      <c r="E454" s="15"/>
      <c r="F454" s="9"/>
      <c r="G454" s="9"/>
      <c r="H454" s="9"/>
    </row>
    <row r="455" spans="1:8" ht="12.75">
      <c r="A455" s="9"/>
      <c r="B455" s="37"/>
      <c r="C455" s="12"/>
      <c r="D455" s="9"/>
      <c r="E455" s="15"/>
      <c r="F455" s="9"/>
      <c r="G455" s="9"/>
      <c r="H455" s="9"/>
    </row>
    <row r="456" spans="1:8" ht="12.75">
      <c r="A456" s="9"/>
      <c r="B456" s="37"/>
      <c r="C456" s="12"/>
      <c r="D456" s="12"/>
      <c r="E456" s="15"/>
      <c r="F456" s="9"/>
      <c r="G456" s="9"/>
      <c r="H456" s="9"/>
    </row>
    <row r="457" spans="1:8" ht="12.75">
      <c r="A457" s="9"/>
      <c r="B457" s="37"/>
      <c r="C457" s="12"/>
      <c r="D457" s="12"/>
      <c r="E457" s="15"/>
      <c r="F457" s="9"/>
      <c r="G457" s="9"/>
      <c r="H457" s="9"/>
    </row>
    <row r="458" spans="1:8" ht="12.75">
      <c r="A458" s="9"/>
      <c r="B458" s="37"/>
      <c r="C458" s="12"/>
      <c r="D458" s="12"/>
      <c r="E458" s="15"/>
      <c r="F458" s="9"/>
      <c r="G458" s="9"/>
      <c r="H458" s="9"/>
    </row>
    <row r="459" spans="1:8" ht="12.75">
      <c r="A459" s="9"/>
      <c r="B459" s="37"/>
      <c r="C459" s="12"/>
      <c r="D459" s="12"/>
      <c r="E459" s="15"/>
      <c r="F459" s="9"/>
      <c r="G459" s="9"/>
      <c r="H459" s="9"/>
    </row>
    <row r="460" spans="1:8" ht="12.75">
      <c r="A460" s="9"/>
      <c r="B460" s="39"/>
      <c r="C460" s="9"/>
      <c r="D460" s="9"/>
      <c r="E460" s="15"/>
      <c r="F460" s="9"/>
      <c r="G460" s="9"/>
      <c r="H460" s="9"/>
    </row>
    <row r="461" spans="1:8" ht="12.75">
      <c r="A461" s="9"/>
      <c r="B461" s="37"/>
      <c r="C461" s="12"/>
      <c r="D461" s="12"/>
      <c r="E461" s="15"/>
      <c r="F461" s="9"/>
      <c r="G461" s="9"/>
      <c r="H461" s="9"/>
    </row>
    <row r="462" spans="1:8" ht="12.75">
      <c r="A462" s="9"/>
      <c r="B462" s="37"/>
      <c r="C462" s="12"/>
      <c r="D462" s="12"/>
      <c r="E462" s="15"/>
      <c r="F462" s="9"/>
      <c r="G462" s="9"/>
      <c r="H462" s="9"/>
    </row>
    <row r="463" spans="1:8" ht="12.75">
      <c r="A463" s="9"/>
      <c r="B463" s="37"/>
      <c r="C463" s="12"/>
      <c r="D463" s="12"/>
      <c r="E463" s="15"/>
      <c r="F463" s="9"/>
      <c r="G463" s="9"/>
      <c r="H463" s="9"/>
    </row>
    <row r="464" spans="1:8" ht="12.75">
      <c r="A464" s="9"/>
      <c r="B464" s="37"/>
      <c r="C464" s="12"/>
      <c r="D464" s="12"/>
      <c r="E464" s="15"/>
      <c r="F464" s="9"/>
      <c r="G464" s="9"/>
      <c r="H464" s="9"/>
    </row>
    <row r="465" spans="1:8" ht="12.75">
      <c r="A465" s="9"/>
      <c r="B465" s="37"/>
      <c r="C465" s="12"/>
      <c r="D465" s="12"/>
      <c r="E465" s="15"/>
      <c r="F465" s="9"/>
      <c r="G465" s="9"/>
      <c r="H465" s="9"/>
    </row>
    <row r="466" spans="1:8" ht="12.75">
      <c r="A466" s="9"/>
      <c r="B466" s="37"/>
      <c r="C466" s="12"/>
      <c r="D466" s="12"/>
      <c r="E466" s="15"/>
      <c r="F466" s="9"/>
      <c r="G466" s="9"/>
      <c r="H466" s="9"/>
    </row>
    <row r="467" spans="1:8" ht="12.75">
      <c r="A467" s="9"/>
      <c r="B467" s="37"/>
      <c r="C467" s="12"/>
      <c r="D467" s="12"/>
      <c r="E467" s="15"/>
      <c r="F467" s="9"/>
      <c r="G467" s="9"/>
      <c r="H467" s="9"/>
    </row>
    <row r="468" spans="1:8" ht="12.75">
      <c r="A468" s="9"/>
      <c r="B468" s="37"/>
      <c r="C468" s="12"/>
      <c r="D468" s="12"/>
      <c r="E468" s="15"/>
      <c r="F468" s="9"/>
      <c r="G468" s="9"/>
      <c r="H468" s="9"/>
    </row>
    <row r="469" spans="1:8" ht="12.75">
      <c r="A469" s="9"/>
      <c r="B469" s="37"/>
      <c r="C469" s="12"/>
      <c r="D469" s="12"/>
      <c r="E469" s="15"/>
      <c r="F469" s="9"/>
      <c r="G469" s="9"/>
      <c r="H469" s="9"/>
    </row>
    <row r="470" spans="1:8" ht="12.75">
      <c r="A470" s="9"/>
      <c r="B470" s="39"/>
      <c r="C470" s="9"/>
      <c r="D470" s="9"/>
      <c r="E470" s="15"/>
      <c r="F470" s="9"/>
      <c r="G470" s="9"/>
      <c r="H470" s="9"/>
    </row>
    <row r="471" spans="1:8" ht="12.75">
      <c r="A471" s="9"/>
      <c r="B471" s="39"/>
      <c r="C471" s="9"/>
      <c r="D471" s="9"/>
      <c r="E471" s="15"/>
      <c r="F471" s="9"/>
      <c r="G471" s="9"/>
      <c r="H471" s="9"/>
    </row>
    <row r="472" spans="1:8" ht="12.75">
      <c r="A472" s="9"/>
      <c r="B472" s="39"/>
      <c r="C472" s="9"/>
      <c r="D472" s="9"/>
      <c r="E472" s="15"/>
      <c r="F472" s="9"/>
      <c r="G472" s="9"/>
      <c r="H472" s="9"/>
    </row>
    <row r="473" spans="1:8" ht="12.75">
      <c r="A473" s="9"/>
      <c r="B473" s="39"/>
      <c r="C473" s="9"/>
      <c r="D473" s="9"/>
      <c r="E473" s="15"/>
      <c r="F473" s="9"/>
      <c r="G473" s="9"/>
      <c r="H473" s="9"/>
    </row>
    <row r="474" spans="1:8" ht="12.75">
      <c r="A474" s="9"/>
      <c r="B474" s="39"/>
      <c r="C474" s="9"/>
      <c r="D474" s="9"/>
      <c r="E474" s="15"/>
      <c r="F474" s="9"/>
      <c r="G474" s="9"/>
      <c r="H474" s="9"/>
    </row>
    <row r="475" spans="1:8" ht="12.75">
      <c r="A475" s="9"/>
      <c r="B475" s="39"/>
      <c r="C475" s="9"/>
      <c r="D475" s="9"/>
      <c r="E475" s="15"/>
      <c r="F475" s="9"/>
      <c r="G475" s="9"/>
      <c r="H475" s="9"/>
    </row>
    <row r="476" spans="1:8" ht="12.75">
      <c r="A476" s="9"/>
      <c r="B476" s="39"/>
      <c r="C476" s="9"/>
      <c r="D476" s="9"/>
      <c r="E476" s="15"/>
      <c r="F476" s="9"/>
      <c r="G476" s="9"/>
      <c r="H476" s="9"/>
    </row>
    <row r="477" spans="1:8" ht="12.75">
      <c r="A477" s="9"/>
      <c r="B477" s="39"/>
      <c r="C477" s="9"/>
      <c r="D477" s="9"/>
      <c r="E477" s="15"/>
      <c r="F477" s="9"/>
      <c r="G477" s="9"/>
      <c r="H477" s="9"/>
    </row>
    <row r="478" spans="1:8" ht="12.75">
      <c r="A478" s="9"/>
      <c r="B478" s="39"/>
      <c r="C478" s="9"/>
      <c r="D478" s="9"/>
      <c r="E478" s="15"/>
      <c r="F478" s="9"/>
      <c r="G478" s="9"/>
      <c r="H478" s="9"/>
    </row>
    <row r="479" spans="1:8" ht="12.75">
      <c r="A479" s="9"/>
      <c r="B479" s="39"/>
      <c r="C479" s="9"/>
      <c r="D479" s="9"/>
      <c r="E479" s="15"/>
      <c r="F479" s="9"/>
      <c r="G479" s="9"/>
      <c r="H479" s="9"/>
    </row>
    <row r="480" spans="1:8" ht="12.75">
      <c r="A480" s="9"/>
      <c r="B480" s="39"/>
      <c r="C480" s="9"/>
      <c r="D480" s="9"/>
      <c r="E480" s="15"/>
      <c r="F480" s="9"/>
      <c r="G480" s="9"/>
      <c r="H480" s="9"/>
    </row>
    <row r="481" spans="1:8" ht="12.75">
      <c r="A481" s="9"/>
      <c r="B481" s="39"/>
      <c r="C481" s="9"/>
      <c r="D481" s="9"/>
      <c r="E481" s="15"/>
      <c r="F481" s="9"/>
      <c r="G481" s="9"/>
      <c r="H481" s="9"/>
    </row>
    <row r="482" spans="1:8" ht="12.75">
      <c r="A482" s="9"/>
      <c r="B482" s="39"/>
      <c r="C482" s="9"/>
      <c r="D482" s="9"/>
      <c r="E482" s="15"/>
      <c r="F482" s="9"/>
      <c r="G482" s="9"/>
      <c r="H482" s="9"/>
    </row>
    <row r="483" spans="1:8" ht="12.75">
      <c r="A483" s="9"/>
      <c r="B483" s="39"/>
      <c r="C483" s="9"/>
      <c r="D483" s="9"/>
      <c r="E483" s="15"/>
      <c r="F483" s="9"/>
      <c r="G483" s="9"/>
      <c r="H483" s="9"/>
    </row>
    <row r="484" spans="1:8" ht="12.75">
      <c r="A484" s="9"/>
      <c r="B484" s="39"/>
      <c r="C484" s="9"/>
      <c r="D484" s="9"/>
      <c r="E484" s="15"/>
      <c r="F484" s="9"/>
      <c r="G484" s="9"/>
      <c r="H484" s="9"/>
    </row>
  </sheetData>
  <sheetProtection selectLockedCells="1" selectUnlockedCells="1"/>
  <printOptions/>
  <pageMargins left="0.75" right="0.75" top="1" bottom="1" header="0.5118055555555555" footer="0.4923611111111111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Edita Gogolová</cp:lastModifiedBy>
  <cp:lastPrinted>2019-12-10T10:19:45Z</cp:lastPrinted>
  <dcterms:created xsi:type="dcterms:W3CDTF">2013-10-25T06:34:10Z</dcterms:created>
  <dcterms:modified xsi:type="dcterms:W3CDTF">2019-12-10T10:35:52Z</dcterms:modified>
  <cp:category/>
  <cp:version/>
  <cp:contentType/>
  <cp:contentStatus/>
</cp:coreProperties>
</file>